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drawings/drawing3.xml" ContentType="application/vnd.openxmlformats-officedocument.drawing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cpamo\Documents\CEMIG\PART\Documentos Editáveis\Revisado\Publicar\"/>
    </mc:Choice>
  </mc:AlternateContent>
  <xr:revisionPtr revIDLastSave="0" documentId="13_ncr:1_{8AD43B9D-E59C-411A-9379-96423BE5F291}" xr6:coauthVersionLast="47" xr6:coauthVersionMax="47" xr10:uidLastSave="{00000000-0000-0000-0000-000000000000}"/>
  <bookViews>
    <workbookView xWindow="-120" yWindow="-120" windowWidth="20730" windowHeight="11040" firstSheet="2" activeTab="2" xr2:uid="{00000000-000D-0000-FFFF-FFFF00000000}"/>
  </bookViews>
  <sheets>
    <sheet name="Validação" sheetId="10" state="hidden" r:id="rId1"/>
    <sheet name="Ramo_Atividade" sheetId="14" state="hidden" r:id="rId2"/>
    <sheet name="1 - Solicitação" sheetId="7" r:id="rId3"/>
    <sheet name="2 - Partida de Motores" sheetId="22" r:id="rId4"/>
    <sheet name="3 - Resumo Carga Empreendimento" sheetId="21" r:id="rId5"/>
    <sheet name="Tbl_Cabos" sheetId="16" state="hidden" r:id="rId6"/>
    <sheet name="Plan3" sheetId="6" state="hidden" r:id="rId7"/>
  </sheets>
  <definedNames>
    <definedName name="_xlnm._FilterDatabase" localSheetId="2" hidden="1">'1 - Solicitação'!$D$32:$K$33</definedName>
    <definedName name="_xlnm._FilterDatabase" localSheetId="5" hidden="1">Tbl_Cabos!$AO$2:$AQ$208</definedName>
    <definedName name="CABEC_CABOS_POR_TIPO_REDE">TBL_CABOS_POR_TP_REDE[#Headers]</definedName>
    <definedName name="CABEC_TIPOS_REDES">TBL_TIPOS_REDE[#Headers]</definedName>
    <definedName name="CABOS">Plan3!$G$1:$G$96</definedName>
    <definedName name="Estados">Plan3!#REF!</definedName>
    <definedName name="GpAtividade">'1 - Solicitação'!#REF!</definedName>
    <definedName name="GrupoRamoAtividade">Tabela1[#Headers]</definedName>
    <definedName name="MODALIDADE_TP_REDE">OFFSET(Tbl_Cabos!$X$3,1,MATCH('1 - Solicitação'!#REF!,CABEC_TIPOS_REDES,0),COUNTA(INDEX(TBL_TIPOS_REDE[],,MATCH('1 - Solicitação'!#REF!,CABEC_TIPOS_REDES,0))))</definedName>
    <definedName name="MODALIDADE_TP_REDE_168">OFFSET(Tbl_Cabos!$X$3,1,MATCH('1 - Solicitação'!#REF!,CABEC_TIPOS_REDES,0),COUNTA(INDEX(TBL_TIPOS_REDE[],,MATCH('1 - Solicitação'!#REF!,CABEC_TIPOS_REDES,0))))</definedName>
    <definedName name="MODALIDADE_TP_REDE_169">OFFSET(Tbl_Cabos!$X$3,1,MATCH('1 - Solicitação'!#REF!,CABEC_TIPOS_REDES,0),COUNTA(INDEX(TBL_TIPOS_REDE[],,MATCH('1 - Solicitação'!#REF!,CABEC_TIPOS_REDES,0))))</definedName>
    <definedName name="MODALIDADE_TP_REDE_170">OFFSET(Tbl_Cabos!$X$3,1,MATCH('1 - Solicitação'!#REF!,CABEC_TIPOS_REDES,0),COUNTA(INDEX(TBL_TIPOS_REDE[],,MATCH('1 - Solicitação'!#REF!,CABEC_TIPOS_REDES,0))))</definedName>
    <definedName name="MODALIDADE_TP_REDE_171">OFFSET(Tbl_Cabos!$X$3,1,MATCH('1 - Solicitação'!#REF!,CABEC_TIPOS_REDES,0),COUNTA(INDEX(TBL_TIPOS_REDE[],,MATCH('1 - Solicitação'!#REF!,CABEC_TIPOS_REDES,0))))</definedName>
    <definedName name="MODALIDADE_TP_REDE_172">OFFSET(Tbl_Cabos!$X$3,1,MATCH('1 - Solicitação'!#REF!,CABEC_TIPOS_REDES,0),COUNTA(INDEX(TBL_TIPOS_REDE[],,MATCH('1 - Solicitação'!#REF!,CABEC_TIPOS_REDES,0))))</definedName>
    <definedName name="MODALIDADE_TP_REDE_173">OFFSET(Tbl_Cabos!$X$3,1,MATCH('1 - Solicitação'!#REF!,CABEC_TIPOS_REDES,0),COUNTA(INDEX(TBL_TIPOS_REDE[],,MATCH('1 - Solicitação'!#REF!,CABEC_TIPOS_REDES,0))))</definedName>
    <definedName name="MODALIDADE_TP_REDE_174">OFFSET(Tbl_Cabos!$X$3,1,MATCH('1 - Solicitação'!#REF!,CABEC_TIPOS_REDES,0),COUNTA(INDEX(TBL_TIPOS_REDE[],,MATCH('1 - Solicitação'!#REF!,CABEC_TIPOS_REDES,0))))</definedName>
    <definedName name="MODALIDADE_TP_REDE_175">OFFSET(Tbl_Cabos!$X$3,1,MATCH('1 - Solicitação'!#REF!,CABEC_TIPOS_REDES,0),COUNTA(INDEX(TBL_TIPOS_REDE[],,MATCH('1 - Solicitação'!#REF!,CABEC_TIPOS_REDES,0))))</definedName>
    <definedName name="MODALIDADE_TP_REDE_176">OFFSET(Tbl_Cabos!$X$3,1,MATCH('1 - Solicitação'!#REF!,CABEC_TIPOS_REDES,0),COUNTA(INDEX(TBL_TIPOS_REDE[],,MATCH('1 - Solicitação'!#REF!,CABEC_TIPOS_REDES,0))))</definedName>
    <definedName name="MODALIDADE_TP_REDE_177">OFFSET(Tbl_Cabos!$X$3,1,MATCH('1 - Solicitação'!#REF!,CABEC_TIPOS_REDES,0),COUNTA(INDEX(TBL_TIPOS_REDE[],,MATCH('1 - Solicitação'!#REF!,CABEC_TIPOS_REDES,0))))</definedName>
    <definedName name="MODALIDADE_TP_REDE_178">OFFSET(Tbl_Cabos!$X$3,1,MATCH('1 - Solicitação'!#REF!,CABEC_TIPOS_REDES,0),COUNTA(INDEX(TBL_TIPOS_REDE[],,MATCH('1 - Solicitação'!#REF!,CABEC_TIPOS_REDES,0))))</definedName>
    <definedName name="Municípios">Plan3!$V$1:$V$784</definedName>
    <definedName name="RamAtividade">'1 - Solicitação'!#REF!</definedName>
    <definedName name="RamosPorGrupo">OFFSET(Ramo_Atividade!$A$2,1,MATCH('1 - Solicitação'!#REF!,GrupoRamoAtividade,0),COUNTA(INDEX(TblRamosAtividade,,MATCH('1 - Solicitação'!#REF!,GrupoRamoAtividade,0))))</definedName>
    <definedName name="TblRamosAtividade">Tabela1[]</definedName>
    <definedName name="TENSÃO_OBJETIVO">Plan3!$N$1:$N$21</definedName>
    <definedName name="Texto5" localSheetId="2">'1 - Solicitação'!#REF!</definedName>
    <definedName name="TIPOS_CABOS_POR_REDE">OFFSET(Tbl_Cabos!$A$3,1,MATCH(_xlfn.CONCAT('1 - Solicitação'!#REF!),CABEC_CABOS_POR_TIPO_REDE,0),COUNTA(INDEX(TBL_CABOS_POR_TP_REDE[],,MATCH(_xlfn.CONCAT('1 - Solicitação'!#REF!),CABEC_CABOS_POR_TIPO_REDE,0))))</definedName>
    <definedName name="TIPOS_CABOS_POR_REDE_168">OFFSET(Tbl_Cabos!$A$3,1,MATCH(_xlfn.CONCAT('1 - Solicitação'!#REF!),CABEC_CABOS_POR_TIPO_REDE,0),COUNTA(INDEX(TBL_CABOS_POR_TP_REDE[],,MATCH(_xlfn.CONCAT('1 - Solicitação'!#REF!),CABEC_CABOS_POR_TIPO_REDE,0))))</definedName>
    <definedName name="TIPOS_CABOS_POR_REDE_169">OFFSET(Tbl_Cabos!$A$3,1,MATCH(_xlfn.CONCAT('1 - Solicitação'!#REF!),CABEC_CABOS_POR_TIPO_REDE,0),COUNTA(INDEX(TBL_CABOS_POR_TP_REDE[],,MATCH(_xlfn.CONCAT('1 - Solicitação'!#REF!),CABEC_CABOS_POR_TIPO_REDE,0))))</definedName>
    <definedName name="TIPOS_CABOS_POR_REDE_170">OFFSET(Tbl_Cabos!$A$3,1,MATCH(_xlfn.CONCAT('1 - Solicitação'!#REF!),CABEC_CABOS_POR_TIPO_REDE,0),COUNTA(INDEX(TBL_CABOS_POR_TP_REDE[],,MATCH(_xlfn.CONCAT('1 - Solicitação'!#REF!),CABEC_CABOS_POR_TIPO_REDE,0))))</definedName>
    <definedName name="TIPOS_CABOS_POR_REDE_171">OFFSET(Tbl_Cabos!$A$3,1,MATCH(_xlfn.CONCAT('1 - Solicitação'!#REF!),CABEC_CABOS_POR_TIPO_REDE,0),COUNTA(INDEX(TBL_CABOS_POR_TP_REDE[],,MATCH(_xlfn.CONCAT('1 - Solicitação'!#REF!),CABEC_CABOS_POR_TIPO_REDE,0))))</definedName>
    <definedName name="TIPOS_CABOS_POR_REDE_172">OFFSET(Tbl_Cabos!$A$3,1,MATCH(_xlfn.CONCAT('1 - Solicitação'!#REF!),CABEC_CABOS_POR_TIPO_REDE,0),COUNTA(INDEX(TBL_CABOS_POR_TP_REDE[],,MATCH(_xlfn.CONCAT('1 - Solicitação'!#REF!),CABEC_CABOS_POR_TIPO_REDE,0))))</definedName>
    <definedName name="TIPOS_CABOS_POR_REDE_173">OFFSET(Tbl_Cabos!$A$3,1,MATCH(_xlfn.CONCAT('1 - Solicitação'!#REF!),CABEC_CABOS_POR_TIPO_REDE,0),COUNTA(INDEX(TBL_CABOS_POR_TP_REDE[],,MATCH(_xlfn.CONCAT('1 - Solicitação'!#REF!),CABEC_CABOS_POR_TIPO_REDE,0))))</definedName>
    <definedName name="TIPOS_CABOS_POR_REDE_174">OFFSET(Tbl_Cabos!$A$3,1,MATCH(_xlfn.CONCAT('1 - Solicitação'!#REF!),CABEC_CABOS_POR_TIPO_REDE,0),COUNTA(INDEX(TBL_CABOS_POR_TP_REDE[],,MATCH(_xlfn.CONCAT('1 - Solicitação'!#REF!),CABEC_CABOS_POR_TIPO_REDE,0))))</definedName>
    <definedName name="TIPOS_CABOS_POR_REDE_175">OFFSET(Tbl_Cabos!$A$3,1,MATCH(_xlfn.CONCAT('1 - Solicitação'!#REF!),CABEC_CABOS_POR_TIPO_REDE,0),COUNTA(INDEX(TBL_CABOS_POR_TP_REDE[],,MATCH(_xlfn.CONCAT('1 - Solicitação'!#REF!),CABEC_CABOS_POR_TIPO_REDE,0))))</definedName>
    <definedName name="TIPOS_CABOS_POR_REDE_176">OFFSET(Tbl_Cabos!$A$3,1,MATCH(_xlfn.CONCAT('1 - Solicitação'!#REF!),CABEC_CABOS_POR_TIPO_REDE,0),COUNTA(INDEX(TBL_CABOS_POR_TP_REDE[],,MATCH(_xlfn.CONCAT('1 - Solicitação'!#REF!),CABEC_CABOS_POR_TIPO_REDE,0))))</definedName>
    <definedName name="TIPOS_CABOS_POR_REDE_177">OFFSET(Tbl_Cabos!$A$3,1,MATCH(_xlfn.CONCAT('1 - Solicitação'!#REF!),CABEC_CABOS_POR_TIPO_REDE,0),COUNTA(INDEX(TBL_CABOS_POR_TP_REDE[],,MATCH(_xlfn.CONCAT('1 - Solicitação'!#REF!),CABEC_CABOS_POR_TIPO_REDE,0))))</definedName>
    <definedName name="TIPOS_CABOS_POR_REDE_178">OFFSET(Tbl_Cabos!$A$3,1,MATCH(_xlfn.CONCAT('1 - Solicitação'!#REF!),CABEC_CABOS_POR_TIPO_REDE,0),COUNTA(INDEX(TBL_CABOS_POR_TP_REDE[],,MATCH(_xlfn.CONCAT('1 - Solicitação'!#REF!),CABEC_CABOS_POR_TIPO_REDE,0))))</definedName>
    <definedName name="Tipos_Obra">Plan3!$X$1:$X$5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10" l="1"/>
  <c r="E13" i="10" s="1"/>
  <c r="C8" i="10"/>
  <c r="E8" i="10" s="1"/>
  <c r="C7" i="10"/>
  <c r="E7" i="10" s="1"/>
  <c r="AL14" i="16"/>
  <c r="AM14" i="16" s="1"/>
  <c r="AO4" i="16"/>
  <c r="AO5" i="16"/>
  <c r="AO6" i="16"/>
  <c r="AO7" i="16"/>
  <c r="AO8" i="16"/>
  <c r="AO9" i="16"/>
  <c r="AO10" i="16"/>
  <c r="AO11" i="16"/>
  <c r="AO12" i="16"/>
  <c r="AO13" i="16"/>
  <c r="AO14" i="16"/>
  <c r="AO15" i="16"/>
  <c r="AO16" i="16"/>
  <c r="AO17" i="16"/>
  <c r="AO18" i="16"/>
  <c r="AO19" i="16"/>
  <c r="AO20" i="16"/>
  <c r="AO21" i="16"/>
  <c r="AO22" i="16"/>
  <c r="AO23" i="16"/>
  <c r="AO24" i="16"/>
  <c r="AO25" i="16"/>
  <c r="AO26" i="16"/>
  <c r="AO27" i="16"/>
  <c r="AO28" i="16"/>
  <c r="AO29" i="16"/>
  <c r="AO30" i="16"/>
  <c r="AO31" i="16"/>
  <c r="AO32" i="16"/>
  <c r="AO33" i="16"/>
  <c r="AO34" i="16"/>
  <c r="AO35" i="16"/>
  <c r="AO36" i="16"/>
  <c r="AO37" i="16"/>
  <c r="AO38" i="16"/>
  <c r="AO39" i="16"/>
  <c r="AO40" i="16"/>
  <c r="AO41" i="16"/>
  <c r="AO42" i="16"/>
  <c r="AO43" i="16"/>
  <c r="AO44" i="16"/>
  <c r="AO45" i="16"/>
  <c r="AO46" i="16"/>
  <c r="AO47" i="16"/>
  <c r="AO48" i="16"/>
  <c r="AO49" i="16"/>
  <c r="AO50" i="16"/>
  <c r="AO51" i="16"/>
  <c r="AO52" i="16"/>
  <c r="AO53" i="16"/>
  <c r="AO54" i="16"/>
  <c r="AO55" i="16"/>
  <c r="AO56" i="16"/>
  <c r="AO57" i="16"/>
  <c r="AO58" i="16"/>
  <c r="AO59" i="16"/>
  <c r="AO60" i="16"/>
  <c r="AO61" i="16"/>
  <c r="AO62" i="16"/>
  <c r="AO63" i="16"/>
  <c r="AO64" i="16"/>
  <c r="AO65" i="16"/>
  <c r="AO66" i="16"/>
  <c r="AO67" i="16"/>
  <c r="AO68" i="16"/>
  <c r="AO69" i="16"/>
  <c r="AO70" i="16"/>
  <c r="AO71" i="16"/>
  <c r="AO72" i="16"/>
  <c r="AO73" i="16"/>
  <c r="AO74" i="16"/>
  <c r="AO75" i="16"/>
  <c r="AO76" i="16"/>
  <c r="AO77" i="16"/>
  <c r="AO78" i="16"/>
  <c r="AO79" i="16"/>
  <c r="AO80" i="16"/>
  <c r="AO81" i="16"/>
  <c r="AO82" i="16"/>
  <c r="AO83" i="16"/>
  <c r="AO84" i="16"/>
  <c r="AO85" i="16"/>
  <c r="AO86" i="16"/>
  <c r="AO87" i="16"/>
  <c r="AO88" i="16"/>
  <c r="AO89" i="16"/>
  <c r="AO90" i="16"/>
  <c r="AO91" i="16"/>
  <c r="AO92" i="16"/>
  <c r="AO93" i="16"/>
  <c r="AO94" i="16"/>
  <c r="AO95" i="16"/>
  <c r="AO96" i="16"/>
  <c r="AO97" i="16"/>
  <c r="AO98" i="16"/>
  <c r="AO99" i="16"/>
  <c r="AO100" i="16"/>
  <c r="AO101" i="16"/>
  <c r="AO102" i="16"/>
  <c r="AO103" i="16"/>
  <c r="AO104" i="16"/>
  <c r="AO105" i="16"/>
  <c r="AO106" i="16"/>
  <c r="AO107" i="16"/>
  <c r="AO108" i="16"/>
  <c r="AO109" i="16"/>
  <c r="AO110" i="16"/>
  <c r="AO111" i="16"/>
  <c r="AO112" i="16"/>
  <c r="AO113" i="16"/>
  <c r="AO114" i="16"/>
  <c r="AO115" i="16"/>
  <c r="AO116" i="16"/>
  <c r="AO117" i="16"/>
  <c r="AO118" i="16"/>
  <c r="AO119" i="16"/>
  <c r="AO120" i="16"/>
  <c r="AO121" i="16"/>
  <c r="AO122" i="16"/>
  <c r="AO123" i="16"/>
  <c r="AO124" i="16"/>
  <c r="AO125" i="16"/>
  <c r="AO126" i="16"/>
  <c r="AO127" i="16"/>
  <c r="AO128" i="16"/>
  <c r="AO129" i="16"/>
  <c r="AO130" i="16"/>
  <c r="AO131" i="16"/>
  <c r="AO132" i="16"/>
  <c r="AO133" i="16"/>
  <c r="AO134" i="16"/>
  <c r="AO135" i="16"/>
  <c r="AO136" i="16"/>
  <c r="AO137" i="16"/>
  <c r="AO138" i="16"/>
  <c r="AO139" i="16"/>
  <c r="AO140" i="16"/>
  <c r="AO141" i="16"/>
  <c r="AO142" i="16"/>
  <c r="AO143" i="16"/>
  <c r="AO144" i="16"/>
  <c r="AO145" i="16"/>
  <c r="AO146" i="16"/>
  <c r="AO147" i="16"/>
  <c r="AO148" i="16"/>
  <c r="AO149" i="16"/>
  <c r="AO150" i="16"/>
  <c r="AO151" i="16"/>
  <c r="AO152" i="16"/>
  <c r="AO153" i="16"/>
  <c r="AO154" i="16"/>
  <c r="AO155" i="16"/>
  <c r="AO156" i="16"/>
  <c r="AO157" i="16"/>
  <c r="AO158" i="16"/>
  <c r="AO159" i="16"/>
  <c r="AO160" i="16"/>
  <c r="AO161" i="16"/>
  <c r="AO162" i="16"/>
  <c r="AO163" i="16"/>
  <c r="AO164" i="16"/>
  <c r="AO165" i="16"/>
  <c r="AO166" i="16"/>
  <c r="AO167" i="16"/>
  <c r="AO168" i="16"/>
  <c r="AO169" i="16"/>
  <c r="AO170" i="16"/>
  <c r="AO171" i="16"/>
  <c r="AO172" i="16"/>
  <c r="AO173" i="16"/>
  <c r="AO174" i="16"/>
  <c r="AO175" i="16"/>
  <c r="AO176" i="16"/>
  <c r="AO177" i="16"/>
  <c r="AO178" i="16"/>
  <c r="AO179" i="16"/>
  <c r="AO180" i="16"/>
  <c r="AO181" i="16"/>
  <c r="AO182" i="16"/>
  <c r="AO183" i="16"/>
  <c r="AO184" i="16"/>
  <c r="AO185" i="16"/>
  <c r="AO186" i="16"/>
  <c r="AO187" i="16"/>
  <c r="AO188" i="16"/>
  <c r="AO189" i="16"/>
  <c r="AO190" i="16"/>
  <c r="AO191" i="16"/>
  <c r="AO192" i="16"/>
  <c r="AO193" i="16"/>
  <c r="AO194" i="16"/>
  <c r="AO195" i="16"/>
  <c r="AO196" i="16"/>
  <c r="AO197" i="16"/>
  <c r="AO198" i="16"/>
  <c r="AO199" i="16"/>
  <c r="AO200" i="16"/>
  <c r="AO201" i="16"/>
  <c r="AO202" i="16"/>
  <c r="AO203" i="16"/>
  <c r="AO204" i="16"/>
  <c r="AO205" i="16"/>
  <c r="AO206" i="16"/>
  <c r="AO207" i="16"/>
  <c r="AO208" i="16"/>
  <c r="AO3" i="16"/>
  <c r="AL4" i="16"/>
  <c r="AM4" i="16" s="1"/>
  <c r="AL5" i="16"/>
  <c r="AM5" i="16" s="1"/>
  <c r="AL6" i="16"/>
  <c r="AM6" i="16" s="1"/>
  <c r="AL7" i="16"/>
  <c r="AM7" i="16" s="1"/>
  <c r="AL8" i="16"/>
  <c r="AM8" i="16" s="1"/>
  <c r="AL9" i="16"/>
  <c r="AM9" i="16" s="1"/>
  <c r="AL10" i="16"/>
  <c r="AM10" i="16" s="1"/>
  <c r="AL11" i="16"/>
  <c r="AM11" i="16" s="1"/>
  <c r="AL12" i="16"/>
  <c r="AM12" i="16" s="1"/>
  <c r="AL13" i="16"/>
  <c r="AM13" i="16" s="1"/>
  <c r="AL3" i="16"/>
  <c r="AM3" i="16" s="1"/>
  <c r="V3" i="16"/>
  <c r="AE3" i="16"/>
  <c r="AE4" i="16" s="1"/>
  <c r="AL16" i="16" l="1"/>
  <c r="V4" i="16"/>
  <c r="V5" i="16" s="1" a="1"/>
  <c r="V5" i="16" s="1"/>
  <c r="AE5" i="16" a="1"/>
  <c r="AE5" i="16" s="1"/>
  <c r="AL20" i="16" l="1"/>
  <c r="C2" i="10"/>
  <c r="B66" i="10"/>
  <c r="H67" i="10" s="1"/>
  <c r="B50" i="10"/>
  <c r="I51" i="10" s="1"/>
  <c r="B32" i="10" a="1"/>
  <c r="B32" i="10" s="1"/>
  <c r="D33" i="10" s="1"/>
  <c r="B20" i="10"/>
  <c r="G21" i="10" s="1"/>
  <c r="G26" i="10" s="1"/>
  <c r="G28" i="10" s="1"/>
  <c r="F51" i="10" l="1"/>
  <c r="E51" i="10"/>
  <c r="D51" i="10"/>
  <c r="C51" i="10"/>
  <c r="J51" i="10"/>
  <c r="H51" i="10"/>
  <c r="G51" i="10"/>
  <c r="B51" i="10"/>
  <c r="L51" i="10"/>
  <c r="K51" i="10"/>
  <c r="I67" i="10"/>
  <c r="I72" i="10" s="1"/>
  <c r="I74" i="10" s="1"/>
  <c r="G67" i="10"/>
  <c r="G72" i="10" s="1"/>
  <c r="G74" i="10" s="1"/>
  <c r="F67" i="10"/>
  <c r="F69" i="10" s="1"/>
  <c r="B67" i="10"/>
  <c r="B72" i="10" s="1"/>
  <c r="B74" i="10" s="1"/>
  <c r="E67" i="10"/>
  <c r="L67" i="10"/>
  <c r="L72" i="10" s="1"/>
  <c r="D67" i="10"/>
  <c r="D72" i="10" s="1"/>
  <c r="D74" i="10" s="1"/>
  <c r="K67" i="10"/>
  <c r="K72" i="10" s="1"/>
  <c r="K74" i="10" s="1"/>
  <c r="C67" i="10"/>
  <c r="C69" i="10" s="1"/>
  <c r="J67" i="10"/>
  <c r="J72" i="10" s="1"/>
  <c r="J74" i="10" s="1"/>
  <c r="H72" i="10"/>
  <c r="H74" i="10" s="1"/>
  <c r="H69" i="10"/>
  <c r="J33" i="10"/>
  <c r="B33" i="10"/>
  <c r="I33" i="10"/>
  <c r="C33" i="10"/>
  <c r="H33" i="10"/>
  <c r="F33" i="10"/>
  <c r="O33" i="10"/>
  <c r="N33" i="10"/>
  <c r="M33" i="10"/>
  <c r="E33" i="10"/>
  <c r="K33" i="10"/>
  <c r="G33" i="10"/>
  <c r="L33" i="10"/>
  <c r="B21" i="10"/>
  <c r="B26" i="10" s="1"/>
  <c r="E21" i="10"/>
  <c r="E23" i="10" s="1"/>
  <c r="C21" i="10"/>
  <c r="C23" i="10" s="1"/>
  <c r="F21" i="10"/>
  <c r="F26" i="10" s="1"/>
  <c r="F28" i="10" s="1"/>
  <c r="L21" i="10"/>
  <c r="L26" i="10" s="1"/>
  <c r="D21" i="10"/>
  <c r="D26" i="10" s="1"/>
  <c r="D28" i="10" s="1"/>
  <c r="K21" i="10"/>
  <c r="K26" i="10" s="1"/>
  <c r="K28" i="10" s="1"/>
  <c r="J21" i="10"/>
  <c r="H21" i="10"/>
  <c r="H23" i="10" s="1"/>
  <c r="I21" i="10"/>
  <c r="G23" i="10"/>
  <c r="F72" i="10" l="1"/>
  <c r="F74" i="10" s="1"/>
  <c r="D69" i="10"/>
  <c r="B69" i="10"/>
  <c r="G69" i="10"/>
  <c r="J69" i="10"/>
  <c r="I69" i="10"/>
  <c r="E72" i="10"/>
  <c r="E74" i="10" s="1"/>
  <c r="E69" i="10"/>
  <c r="C72" i="10"/>
  <c r="C74" i="10" s="1"/>
  <c r="H26" i="10"/>
  <c r="H28" i="10" s="1"/>
  <c r="D23" i="10"/>
  <c r="C26" i="10"/>
  <c r="C28" i="10" s="1"/>
  <c r="E26" i="10"/>
  <c r="E28" i="10" s="1"/>
  <c r="F23" i="10"/>
  <c r="B23" i="10"/>
  <c r="J26" i="10"/>
  <c r="J28" i="10" s="1"/>
  <c r="J23" i="10"/>
  <c r="I26" i="10"/>
  <c r="I28" i="10" s="1"/>
  <c r="I23" i="10"/>
  <c r="B28" i="10"/>
  <c r="C5" i="10"/>
  <c r="E5" i="10" s="1"/>
  <c r="C4" i="10"/>
  <c r="E4" i="10" s="1"/>
  <c r="C3" i="10"/>
  <c r="E2" i="10"/>
  <c r="AZ2" i="14"/>
  <c r="AT5" i="14" a="1"/>
  <c r="AT5" i="14" s="1"/>
  <c r="AT3" i="14"/>
  <c r="AT4" i="14"/>
  <c r="C14" i="10" l="1"/>
  <c r="E14" i="10" s="1"/>
  <c r="E3" i="10"/>
  <c r="B70" i="10"/>
  <c r="D70" i="10" s="1"/>
  <c r="F70" i="10" s="1"/>
  <c r="B75" i="10"/>
  <c r="D75" i="10" s="1"/>
  <c r="F75" i="10" s="1"/>
  <c r="B24" i="10"/>
  <c r="D24" i="10" s="1"/>
  <c r="F24" i="10" s="1"/>
  <c r="B29" i="10"/>
  <c r="D29" i="10" s="1"/>
  <c r="F29" i="10" s="1"/>
  <c r="B76" i="10" l="1"/>
  <c r="B30" i="10"/>
  <c r="M47" i="7"/>
  <c r="D79" i="7" l="1"/>
  <c r="O39" i="10" l="1"/>
  <c r="J39" i="10"/>
  <c r="J41" i="10" s="1"/>
  <c r="H36" i="10"/>
  <c r="L39" i="10"/>
  <c r="L41" i="10" s="1"/>
  <c r="N39" i="10"/>
  <c r="N41" i="10" s="1"/>
  <c r="G36" i="10"/>
  <c r="D36" i="10"/>
  <c r="C36" i="10"/>
  <c r="E36" i="10"/>
  <c r="I36" i="10"/>
  <c r="B39" i="10"/>
  <c r="B41" i="10" s="1"/>
  <c r="F36" i="10"/>
  <c r="M36" i="10"/>
  <c r="K39" i="10"/>
  <c r="K41" i="10" s="1"/>
  <c r="B36" i="10"/>
  <c r="C39" i="10" l="1"/>
  <c r="C41" i="10" s="1"/>
  <c r="G39" i="10"/>
  <c r="G41" i="10" s="1"/>
  <c r="F39" i="10"/>
  <c r="F41" i="10" s="1"/>
  <c r="J36" i="10"/>
  <c r="L36" i="10"/>
  <c r="K36" i="10"/>
  <c r="E39" i="10"/>
  <c r="E41" i="10" s="1"/>
  <c r="I39" i="10"/>
  <c r="I41" i="10" s="1"/>
  <c r="M39" i="10"/>
  <c r="M41" i="10" s="1"/>
  <c r="H39" i="10"/>
  <c r="H41" i="10" s="1"/>
  <c r="D39" i="10"/>
  <c r="D41" i="10" s="1"/>
  <c r="B42" i="10" l="1"/>
  <c r="D42" i="10" s="1"/>
  <c r="F42" i="10" s="1"/>
  <c r="B37" i="10"/>
  <c r="D37" i="10" s="1"/>
  <c r="F37" i="10" s="1"/>
  <c r="B43" i="10" l="1"/>
  <c r="K56" i="10"/>
  <c r="K58" i="10" s="1"/>
  <c r="B56" i="10"/>
  <c r="B58" i="10" s="1"/>
  <c r="H56" i="10"/>
  <c r="H58" i="10" s="1"/>
  <c r="F56" i="10"/>
  <c r="F58" i="10" s="1"/>
  <c r="J53" i="10"/>
  <c r="J56" i="10"/>
  <c r="J58" i="10" s="1"/>
  <c r="L56" i="10"/>
  <c r="G53" i="10"/>
  <c r="B53" i="10"/>
  <c r="D53" i="10"/>
  <c r="E53" i="10"/>
  <c r="C53" i="10"/>
  <c r="G56" i="10"/>
  <c r="G58" i="10" s="1"/>
  <c r="I56" i="10"/>
  <c r="I58" i="10" s="1"/>
  <c r="C56" i="10" l="1"/>
  <c r="C58" i="10" s="1"/>
  <c r="D56" i="10"/>
  <c r="D58" i="10" s="1"/>
  <c r="E56" i="10"/>
  <c r="E58" i="10" s="1"/>
  <c r="F53" i="10"/>
  <c r="H53" i="10"/>
  <c r="I53" i="10"/>
  <c r="B54" i="10" l="1"/>
  <c r="D54" i="10" s="1"/>
  <c r="F54" i="10" s="1"/>
  <c r="B59" i="10"/>
  <c r="D59" i="10" s="1"/>
  <c r="F59" i="10" s="1"/>
  <c r="B60" i="10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Cosme Amorim</author>
  </authors>
  <commentList>
    <comment ref="K35" authorId="0" shapeId="0" xr:uid="{E4E320A5-E09D-4E88-8B23-7A7D6B3D989A}">
      <text>
        <r>
          <rPr>
            <b/>
            <sz val="9"/>
            <color indexed="81"/>
            <rFont val="Segoe UI"/>
            <family val="2"/>
          </rPr>
          <t>Incluir descrição completa da obra, citando tipo de obra (extensão, modificação, etc.), transformadores (quantidade e potência), tipo de rede, quantidade de fases (Monofásico ou Trifásico) e demais informações pertinentes.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<sst xmlns="http://schemas.openxmlformats.org/spreadsheetml/2006/main" count="5092" uniqueCount="2703">
  <si>
    <t>CB CAA 33,6 MM2 (2 AWG)</t>
  </si>
  <si>
    <t>CB CAA 21 MM2 (4 AWG)</t>
  </si>
  <si>
    <t>CB CAA 13,30 MM2 (6 AWG)</t>
  </si>
  <si>
    <t>CB CA 13,30 MM2 (6 AWG)</t>
  </si>
  <si>
    <t>CB CA 170,5 MM2 (336,4 MCM)</t>
  </si>
  <si>
    <t>CB CA 21 MM2 (4 AWG)</t>
  </si>
  <si>
    <t>CB CA 33,6 MM2 (2 AWG)</t>
  </si>
  <si>
    <t>CB CA 53,5 MM2 (1/0 AWG)</t>
  </si>
  <si>
    <t>CB CA 85,03 MM2 (3/0 AWG)</t>
  </si>
  <si>
    <t>CB CAA 107,2 MM2 (ACSR 4/0 AWG)</t>
  </si>
  <si>
    <t>CB CAA 135,2 MM2 (ACSR 266,8 MCM)</t>
  </si>
  <si>
    <t xml:space="preserve">CB CAA 170,5 MM2 (ACSR 336,4 MCM) </t>
  </si>
  <si>
    <t xml:space="preserve">CB CAA 21 MM2 (ACSR 4 AWG) </t>
  </si>
  <si>
    <t xml:space="preserve">CB CAA 241,7 MM2 </t>
  </si>
  <si>
    <t xml:space="preserve">CB CAA 322,2 MM2 (ACSR 636 MCM) </t>
  </si>
  <si>
    <t>CB CAA 33,6 MM2 (ACSR 2 AWG)</t>
  </si>
  <si>
    <t>CB CAA 53,5 MM2 (ACSR 1/0 AWG)</t>
  </si>
  <si>
    <t>CB CAA 67,4 MM2 (ACSR 2/0 AWG)</t>
  </si>
  <si>
    <t>CB CAA 85,03 MM2 (ACSR 3/0 AWG)</t>
  </si>
  <si>
    <t>CB CU 107,00 MM2 (4/0 AWG)</t>
  </si>
  <si>
    <t>CB CU 13,30 MM2 (6 AWG)</t>
  </si>
  <si>
    <t>CB CU 21,15 MM2 (4 AWG)</t>
  </si>
  <si>
    <t>CB CU 33,63 MM2 (2 AWG)</t>
  </si>
  <si>
    <t>CB CU 53,48 MM2 (1/0 AWG)</t>
  </si>
  <si>
    <t>CB CU 67,42 MM2 (2/0 AWG)</t>
  </si>
  <si>
    <t>CB CU 8,37 MM2 (8 AWG)</t>
  </si>
  <si>
    <t>CONVENCIONAL</t>
  </si>
  <si>
    <t>CB ACO 6,4MM 2</t>
  </si>
  <si>
    <t>CABO ACO 3N5 (9,93MM) ALUMINIZADO 1</t>
  </si>
  <si>
    <t>CB CA 336,4 MCM</t>
  </si>
  <si>
    <t>CB CA 107,2 MM2 (4/0 AWG)</t>
  </si>
  <si>
    <t>FIO ACO 1N2 (6,54MM) ALUMINIZADO</t>
  </si>
  <si>
    <t>FIO AÇO 1N5 (4,62MM) ALUMINIZADO</t>
  </si>
  <si>
    <t>FIO AÇO 1N5 (4,62MM) ALUMINIZADO COBERTO</t>
  </si>
  <si>
    <t>ISOLADA</t>
  </si>
  <si>
    <t>CB AL 1 X 120 MM2 15 KV</t>
  </si>
  <si>
    <t xml:space="preserve">CB AL 1 X 120 MM2 1 KV </t>
  </si>
  <si>
    <t>CB AL 1 X 16 MM2 1 KV</t>
  </si>
  <si>
    <t>CB AL 1 X 185 MM2 25 KV</t>
  </si>
  <si>
    <t>CB AL 1 X 240 MM2 1 KV</t>
  </si>
  <si>
    <t>CB AL 1 X 25 MM2 1 KV</t>
  </si>
  <si>
    <t>CB AL 1 X 400 MM2 15 KV</t>
  </si>
  <si>
    <t>CB AL 1 X 50 + 3/8P 15KV</t>
  </si>
  <si>
    <t>CB AL 1 X 50 MM2 1 KV</t>
  </si>
  <si>
    <t>CB AL 1 X 50 MM2 15 KV</t>
  </si>
  <si>
    <t>CB AL 1 X 50 MM2 25 KV</t>
  </si>
  <si>
    <t>CB AL 1 X 70 MM2 1 KV</t>
  </si>
  <si>
    <t>CB CA 2X1X35+70 1KV</t>
  </si>
  <si>
    <t xml:space="preserve">CB CA 3 X 120 + 3 / 8P 15 KV </t>
  </si>
  <si>
    <t>CB CA 3 X 120 + 3 / 8P 15 KV</t>
  </si>
  <si>
    <t>CB CA 3 X 120 + 3 / 8P 25 KV</t>
  </si>
  <si>
    <t>CB CA 3 X 185 + 3 / 8P 15 KV</t>
  </si>
  <si>
    <t>CB CA 3 X 185 + 3 / 8P 25 KV</t>
  </si>
  <si>
    <t>CB CA 3 X 50 + 1 / 4P 15 KV</t>
  </si>
  <si>
    <t>CB CA 3 X 50 + 1 / 4P 25 KV</t>
  </si>
  <si>
    <t>CB CA 3 X 50 + 3 / 8P 15 KV</t>
  </si>
  <si>
    <t>CB CA 3 X 50 + 3 / 8P 25 KV</t>
  </si>
  <si>
    <t>CB CA 3X1X35+70 1KV</t>
  </si>
  <si>
    <t>CB CU 13,00 MM2 (6 AWG)</t>
  </si>
  <si>
    <t>CB DUP CA 1 X 1 X 10 + 10 1 KV</t>
  </si>
  <si>
    <t>CB DUP CA 1 X 1 X 16 + 16 1 KV</t>
  </si>
  <si>
    <t>CB DUP CA 1 X 1 X 25 + 25 1 KV</t>
  </si>
  <si>
    <t>CB QUAD CA 3 X 1 X 120 + 70 1 KV</t>
  </si>
  <si>
    <t>CB QUAD CA 3 X 1 X 16 + 16 1 KV</t>
  </si>
  <si>
    <t>CB QUAD CA 3 X 1 X 35 + 35 1 KV</t>
  </si>
  <si>
    <t>CB QUAD CA 3 X 1 X 70 + 70 1 KV</t>
  </si>
  <si>
    <t>CB TRIP CA 2 X 1 X 10 + 10 1 KV</t>
  </si>
  <si>
    <t>CB TRIP CA 2 X 1 X 16 + 16 1 KV</t>
  </si>
  <si>
    <t>CB TRIP CA 2 X 1 X 35 + 35 1 KV</t>
  </si>
  <si>
    <t>CB TRIP CA 2 X 1 X 70 + 70 1 KV</t>
  </si>
  <si>
    <t>FIO AL 10MM2 1KV XLPE</t>
  </si>
  <si>
    <t>PROTEGIDA</t>
  </si>
  <si>
    <t>CB AL 1 X  70  MM2</t>
  </si>
  <si>
    <t>CB AL 1 X 150 MM2</t>
  </si>
  <si>
    <t>CB AL 1 X 150 MM2 15 KV PROT</t>
  </si>
  <si>
    <t>CB AL 1 X 150 MM2 25 KV PROT</t>
  </si>
  <si>
    <t>CB AL 1 X 50 MM2 15 KV PROT</t>
  </si>
  <si>
    <t>CB AL 1 X 50 MM2 25 KV PROT</t>
  </si>
  <si>
    <t>CB AL 1 X 95 MM2 15 KV PROT</t>
  </si>
  <si>
    <t>SUBTERRÂNEA - RDS</t>
  </si>
  <si>
    <t>T01</t>
  </si>
  <si>
    <t>EXT/MOD BT COM INST/SUBST TR</t>
  </si>
  <si>
    <t>A EXECUTAR ATRAVÉS DA NS</t>
  </si>
  <si>
    <t>T02</t>
  </si>
  <si>
    <t>MOD BT COM OU SEM INST/SUBS TR</t>
  </si>
  <si>
    <t>EXECUCAO ANTES DA</t>
  </si>
  <si>
    <t>T03</t>
  </si>
  <si>
    <t>EXT/MOD MT 7,97KV &lt;= 1KM</t>
  </si>
  <si>
    <t>EXECUCAO APOS O TERMINO</t>
  </si>
  <si>
    <t>T04</t>
  </si>
  <si>
    <t>EXT/MOD MT 13,8KV &lt;= 1KM</t>
  </si>
  <si>
    <t>EXECUCAO EM CONJUNTO</t>
  </si>
  <si>
    <t>T05</t>
  </si>
  <si>
    <t>EXT/MOD MT 23,1KV &lt;= 1KM</t>
  </si>
  <si>
    <t>EXECUCAO EM PARALELO</t>
  </si>
  <si>
    <t>T06</t>
  </si>
  <si>
    <t>EXT/MOD MT 34,5KV &lt;= 1KM</t>
  </si>
  <si>
    <t>EXECUTANDO SOLICITAÇÃO NS</t>
  </si>
  <si>
    <t>T07</t>
  </si>
  <si>
    <t>EXT/MOD MT 7,97KV &gt; 1KM</t>
  </si>
  <si>
    <t>T08</t>
  </si>
  <si>
    <t>EXT/MOD MT 13,8KV &gt; 1KM</t>
  </si>
  <si>
    <t>T09</t>
  </si>
  <si>
    <t>EXT/MOD MT 23,1KV &gt; 1KM</t>
  </si>
  <si>
    <t>T10</t>
  </si>
  <si>
    <t>EXT/MOD MT 34,5KV &gt; 1KM</t>
  </si>
  <si>
    <t>T11</t>
  </si>
  <si>
    <t>EXT/MOD/REF MT 7,97KV &lt;= 1KM</t>
  </si>
  <si>
    <t>T12</t>
  </si>
  <si>
    <t>EXT/MOD/REF MT 13,8KV &lt;= 1KM</t>
  </si>
  <si>
    <t>T13</t>
  </si>
  <si>
    <t>EXT/MOD/REF MT 23,1KV &lt;= 1KM</t>
  </si>
  <si>
    <t>T14</t>
  </si>
  <si>
    <t>EXT/MOD/REF MT 34,5KV &lt;= 1KM</t>
  </si>
  <si>
    <t>T15</t>
  </si>
  <si>
    <t>EXT/MOD/REF MT 7,97KV &gt; 1KM</t>
  </si>
  <si>
    <t>T16</t>
  </si>
  <si>
    <t>EXT/MOD/REF MT 13,8KV &gt; 1KM</t>
  </si>
  <si>
    <t>T17</t>
  </si>
  <si>
    <t>EXT/MOD/REF MT 23,1KV &gt; 1KM</t>
  </si>
  <si>
    <t>T18</t>
  </si>
  <si>
    <t>EXT/MOD/REF MT 34,5KV &gt; 1KM</t>
  </si>
  <si>
    <t>T19</t>
  </si>
  <si>
    <t>MOD BT - SOMENTE TROCA/INST TR</t>
  </si>
  <si>
    <t>T20</t>
  </si>
  <si>
    <t>BT FOTOVOLTAICO</t>
  </si>
  <si>
    <t>T21</t>
  </si>
  <si>
    <t>EXT/MOD BT SEM INST/SUBST TR</t>
  </si>
  <si>
    <t>A0 ELETRICIDADE LTDA.</t>
  </si>
  <si>
    <t>ACOM ENERGY LTDA</t>
  </si>
  <si>
    <t>AGIL ELETRIFICACAO Ltda ...</t>
  </si>
  <si>
    <t>ALFA CONSTRUCOES ELETRICAS LTDA</t>
  </si>
  <si>
    <t>ALTERNATIVA CONSTR. ELETRICAS LTDA</t>
  </si>
  <si>
    <t>AMAS PROJ. CONST. ELET. LTDA.</t>
  </si>
  <si>
    <t>BETIM</t>
  </si>
  <si>
    <t>ANIBAL &amp; BRAGA CONSTUÇÕES LTDA.</t>
  </si>
  <si>
    <t>AT CONSTRUCOES ELETRICAS EIRELI EPP</t>
  </si>
  <si>
    <t>ATENAS CONSTRUTORA LTDA</t>
  </si>
  <si>
    <t>ATIVE ENGENHARIA LTDA</t>
  </si>
  <si>
    <t>BARRA PROJETOS E CONSTRUÇÕES LTDA</t>
  </si>
  <si>
    <t>BR ENGENHARIA E CONSTRUCOES LTDA</t>
  </si>
  <si>
    <t>BRASIL CONSTRUCOES E MONTAGENS LTDA</t>
  </si>
  <si>
    <t>CARDO INST.ELÉTRICA LTDA.</t>
  </si>
  <si>
    <t>CELMINAS LTDA</t>
  </si>
  <si>
    <t>CEMINAS CONSTRUCOES ELETRICAS LTDA.</t>
  </si>
  <si>
    <t>CONTAGEM</t>
  </si>
  <si>
    <t>CETEC CONSTRUCOES ELETROTECNICAS LT</t>
  </si>
  <si>
    <t>DIVINOPOLIS</t>
  </si>
  <si>
    <t>CIA. MINEIRA DE ELETRIFICACAO LTDA</t>
  </si>
  <si>
    <t>CITELUZ SERV. DE ILUMINAÇÃO URBANA</t>
  </si>
  <si>
    <t>CLAREAR CONSTRUTORA LTda..</t>
  </si>
  <si>
    <t>CODAMMA CONS DES AR MUNIC MIC MATIQ</t>
  </si>
  <si>
    <t>BARBACENA</t>
  </si>
  <si>
    <t>COENG CONST. ELÉTRICAS LTDA.</t>
  </si>
  <si>
    <t>COMAR - CONSTRUCOES E MONTAGENS LTD</t>
  </si>
  <si>
    <t>MONTES CLAROS</t>
  </si>
  <si>
    <t>COMAR CONSTRUCOES E MONTAGENS S/A.</t>
  </si>
  <si>
    <t>COMETA ENGENHARIA LTDA ME..</t>
  </si>
  <si>
    <t>NOVA LIMA</t>
  </si>
  <si>
    <t>CONCEL CONSTR. ELÉTRICAS Ltda.</t>
  </si>
  <si>
    <t>CONNORTE CONSTRUCOES E SERVICOS LTD</t>
  </si>
  <si>
    <t>CONFINS</t>
  </si>
  <si>
    <t>CONSTRUREDE ELETRICIDADE LTD.</t>
  </si>
  <si>
    <t>CONSTRUSOL CONST.ELÉT. &amp; CIVIL LTDA</t>
  </si>
  <si>
    <t>CAMPO BELO</t>
  </si>
  <si>
    <t>CONSTRUTORA BRAS.ENGENHARIA LTDA</t>
  </si>
  <si>
    <t>CONSTRUTORA REMO LTDA</t>
  </si>
  <si>
    <t>CORTE REAL CONST. LTDA. EPP.</t>
  </si>
  <si>
    <t>CSC - CONSTRUTORA S. CARDOSO LTDA</t>
  </si>
  <si>
    <t>PASSOS</t>
  </si>
  <si>
    <t>CSM EMPREENDIMENTOS IMOB Ltda.</t>
  </si>
  <si>
    <t>DELTA CONSTRUÇÕES ELÉTRICAS LTDA</t>
  </si>
  <si>
    <t>ECEL ENGENHARIA E CONSTRUCOES LTDA</t>
  </si>
  <si>
    <t>ECOLOGICA SERV. EMPRE LTDA</t>
  </si>
  <si>
    <t>ECOM ENG. CONST. ELET. LTDA</t>
  </si>
  <si>
    <t>SALINAS</t>
  </si>
  <si>
    <t>EFAL INSTALAÇÕES ELÉTRICAS LTDA.</t>
  </si>
  <si>
    <t>EFICIENCIA CONSTRUTORA LTDA.</t>
  </si>
  <si>
    <t>ELETRICA POLIGONAL LTDA</t>
  </si>
  <si>
    <t>ELETRIFICA COM E MANUT ELET LTDA EP</t>
  </si>
  <si>
    <t>ELETRIFICAÇÕES PEREIRA SILVA LTDA</t>
  </si>
  <si>
    <t>ELETRO EPCEL LTDA</t>
  </si>
  <si>
    <t>ELETRO PEDRO LTDA</t>
  </si>
  <si>
    <t>ELETRO SÃO GABRIEL LTDA.</t>
  </si>
  <si>
    <t>ELETROCAMP CONST.ELÉT. CIVIS EIRELI</t>
  </si>
  <si>
    <t>PARA DE MINAS</t>
  </si>
  <si>
    <t>ELETROCEL LTDA.</t>
  </si>
  <si>
    <t>EM MONTAGENS ELÉTRICAS LTDA.</t>
  </si>
  <si>
    <t>ENCEL ENG. CONST. ELÉT. LTDA</t>
  </si>
  <si>
    <t>ENERGIA CONSTRUÇÕES LTDA.</t>
  </si>
  <si>
    <t>ENERGITEL PROJ. E CONS. LTDA.</t>
  </si>
  <si>
    <t>JUIZ DE FORA</t>
  </si>
  <si>
    <t>ENEVI ENERGIA VITAL LTDA EPP</t>
  </si>
  <si>
    <t>ENGELIG MONT. MANUT. ELETRICA LTDA</t>
  </si>
  <si>
    <t>MARIANA</t>
  </si>
  <si>
    <t>ENGELMIG ELETRICA LTDA</t>
  </si>
  <si>
    <t>ENGELUZ ILUM. E ELETRICIDADE LTDA.</t>
  </si>
  <si>
    <t>FINK ENGENHARIA LTDA.</t>
  </si>
  <si>
    <t>FORÇA ELÉTRICA INSTALAÇÕES LTDA.</t>
  </si>
  <si>
    <t>FREITAS &amp; MORAIS CONSTRUTORA LTDA</t>
  </si>
  <si>
    <t>GCMMEL ENGENHARIA E SERVICOS LTDA -</t>
  </si>
  <si>
    <t>GIGAWATT PROJ. MANUT. MONT. ELET. L</t>
  </si>
  <si>
    <t>GRADE ELET. CONSTRUÇÕES LTDA</t>
  </si>
  <si>
    <t>ICE INFRA CONST. ELETRICAS LTDA</t>
  </si>
  <si>
    <t>ILUMINA CONTRUÇÕES ELETRICAS LTDA</t>
  </si>
  <si>
    <t>IMOBLUZ IMOB. EMPREENDIMENTOS LTDA.</t>
  </si>
  <si>
    <t>IPRIMA SERVIÇOS ELÉTRICOS LTDA.</t>
  </si>
  <si>
    <t>ITABIRA</t>
  </si>
  <si>
    <t>JADEL CONSTRUCOES ELETRICAS LTDA</t>
  </si>
  <si>
    <t>JFT ENGENHARIA LTDA ME</t>
  </si>
  <si>
    <t>JM CONSTR.ELÉTR. S.J.DEL REI LTDA</t>
  </si>
  <si>
    <t>SAO JOAO DEL REI</t>
  </si>
  <si>
    <t>KPL INSTALAÇÕES ELET. E SERV. LTDA</t>
  </si>
  <si>
    <t>LIBE CONSTRUTORA LTDA</t>
  </si>
  <si>
    <t>LIDER TOPOGRAFIA E PROJETOS LTDA.</t>
  </si>
  <si>
    <t>GUAXUPE</t>
  </si>
  <si>
    <t>LÍDERLUZ ENGENHARIA LTDA</t>
  </si>
  <si>
    <t>LUMEN CONSTRUCOES ELETRICAS LTDA</t>
  </si>
  <si>
    <t>LUZ E FORÇA CONSTRUCOES ELETRICAS L</t>
  </si>
  <si>
    <t>JOAO MONLEVADE</t>
  </si>
  <si>
    <t>LUZ MINEIRA CONST. ELÉTRICAS LTDA</t>
  </si>
  <si>
    <t>M L ELETRICIDADE LTDA</t>
  </si>
  <si>
    <t>MARTINO ELETRICIDADE LTDA.</t>
  </si>
  <si>
    <t>PONTE NOVA</t>
  </si>
  <si>
    <t>MBA - CONSTRUTORA LTDA.</t>
  </si>
  <si>
    <t>METODO PROJ. E CONST. ELÉTRICAS LTD</t>
  </si>
  <si>
    <t>MONTEC MONT ELÉT JANAÚBA LTDA</t>
  </si>
  <si>
    <t>JANAUBA</t>
  </si>
  <si>
    <t>NEON CONSTRUÇÕCOES ELÉTRICAS LTDA.</t>
  </si>
  <si>
    <t>NOROESTE CONSTRUÇÕES ELÉTRICAS LTDA</t>
  </si>
  <si>
    <t>NORTEMI NORTE ELE. MONT. IND. LTDA</t>
  </si>
  <si>
    <t>OZELIN CONST. ELÉTRICAS LTDA.</t>
  </si>
  <si>
    <t>PAVIBRA ENGENHARIA LTDA</t>
  </si>
  <si>
    <t>PROHETEL PROJETOS E CONSTRUCOES LTD</t>
  </si>
  <si>
    <t>PROJECEL ENGENHARIA LTDA</t>
  </si>
  <si>
    <t>PROJETEC CONST. ELETRICAS LTDA.</t>
  </si>
  <si>
    <t>PROJETELE ENGENHARIA LTDA.</t>
  </si>
  <si>
    <t>PROLUZ ELETRICIDADE LTDA</t>
  </si>
  <si>
    <t>GOVERNADOR VALADARES</t>
  </si>
  <si>
    <t>PROSEG ELETRIFICACAO LTDA. EPP.</t>
  </si>
  <si>
    <t>PROTOP CONSTRUCOES E PROJETOS LTDA</t>
  </si>
  <si>
    <t>RCS CONSTRUÇÕES LTDA.</t>
  </si>
  <si>
    <t>RDX EMPREENDIMENTOS LTDA</t>
  </si>
  <si>
    <t>REDEL LTDA</t>
  </si>
  <si>
    <t>RENASCER CONSTR. ELÉTRICAS LTDA</t>
  </si>
  <si>
    <t>RIBEIRO BARROSO CONST ELÉT. LTDA.</t>
  </si>
  <si>
    <t>RICEL INSTALAÇÕES ELÉTRICAS LTDA.</t>
  </si>
  <si>
    <t>RIZAL CONSTRUCOES ELETRICAS LTDA</t>
  </si>
  <si>
    <t>RJ - INSTALACOES ELETRICAS EIRELI -</t>
  </si>
  <si>
    <t>S M CONSTRUÇÕES ELÉTRICAS EIRELI -</t>
  </si>
  <si>
    <t>SECULO ENGENHARIA LTDA</t>
  </si>
  <si>
    <t>SELT ENGENHARIA LTDA.</t>
  </si>
  <si>
    <t>SEMA ELETRIFICAÇÕES LTDA</t>
  </si>
  <si>
    <t>TENAZ ENG. CONST. ELETRICAS LTDA.</t>
  </si>
  <si>
    <t>ULTRA ENERGIA LTDA.</t>
  </si>
  <si>
    <t>VASCONCELOS E SANTOS LTDA.</t>
  </si>
  <si>
    <t>VIGA INSTALACOES ELETRICAS LTDA.</t>
  </si>
  <si>
    <t>VITORIALUZ CONTRUCOES</t>
  </si>
  <si>
    <t>VIVA NOVA TELECOMUNICAÇÕES LTDA</t>
  </si>
  <si>
    <t>WJ CONSTRUÇÕES ELETRICAS EIRELI</t>
  </si>
  <si>
    <t>SETE LAGOAS</t>
  </si>
  <si>
    <t>ZENY CONST E PROJ. EIRELI EPP</t>
  </si>
  <si>
    <t>EMPREITEIRA</t>
  </si>
  <si>
    <t>ABAETE</t>
  </si>
  <si>
    <t>ABRE CAMPO</t>
  </si>
  <si>
    <t>ACAIACA</t>
  </si>
  <si>
    <t>AGUA BOA</t>
  </si>
  <si>
    <t>AGUANIL</t>
  </si>
  <si>
    <t>AIMORES</t>
  </si>
  <si>
    <t>AIURUOCA</t>
  </si>
  <si>
    <t>ALAGOA</t>
  </si>
  <si>
    <t>ALFREDO VASCONCELOS</t>
  </si>
  <si>
    <t>ALPERCATA</t>
  </si>
  <si>
    <t>ALPINOPOLIS</t>
  </si>
  <si>
    <t>ALTO RIO DOCE</t>
  </si>
  <si>
    <t>ALVINOPOLIS</t>
  </si>
  <si>
    <t>ALVORADA DE MINAS</t>
  </si>
  <si>
    <t>ANDRELANDIA</t>
  </si>
  <si>
    <t>ANGELANDIA</t>
  </si>
  <si>
    <t>ANTONIO CARLOS</t>
  </si>
  <si>
    <t>ANTONIO DIAS</t>
  </si>
  <si>
    <t>ARACAI</t>
  </si>
  <si>
    <t>ARACITABA</t>
  </si>
  <si>
    <t>ARANTINA</t>
  </si>
  <si>
    <t>ARAUJOS</t>
  </si>
  <si>
    <t>ARCOS</t>
  </si>
  <si>
    <t>ARICANDUVA</t>
  </si>
  <si>
    <t>AUGUSTO DE LIMA</t>
  </si>
  <si>
    <t>BALDIM</t>
  </si>
  <si>
    <t>BAMBUI</t>
  </si>
  <si>
    <t>BARAO DE COCAIS</t>
  </si>
  <si>
    <t>BARRA LONGA</t>
  </si>
  <si>
    <t>BARROSO</t>
  </si>
  <si>
    <t>BELA VISTA DE MINAS</t>
  </si>
  <si>
    <t>BELMIRO BRAGA</t>
  </si>
  <si>
    <t>BELO VALE</t>
  </si>
  <si>
    <t>BERIZAL</t>
  </si>
  <si>
    <t>BIAS FORTES</t>
  </si>
  <si>
    <t>BICAS</t>
  </si>
  <si>
    <t>BIQUINHAS</t>
  </si>
  <si>
    <t>BOCAINA DE MINAS</t>
  </si>
  <si>
    <t>BOCAIUVA</t>
  </si>
  <si>
    <t>BOM DESPACHO</t>
  </si>
  <si>
    <t>BOM JARDIM DE MINAS</t>
  </si>
  <si>
    <t>BOM JESUS DA PENHA</t>
  </si>
  <si>
    <t>BOM JESUS DO AMPARO</t>
  </si>
  <si>
    <t>BOM SUCESSO</t>
  </si>
  <si>
    <t>BONFIM</t>
  </si>
  <si>
    <t>BONITO DE MINAS</t>
  </si>
  <si>
    <t>BOTUMIRIM</t>
  </si>
  <si>
    <t>BRASILIA DE MINAS</t>
  </si>
  <si>
    <t>BRAS PIRES</t>
  </si>
  <si>
    <t>BRAUNAS</t>
  </si>
  <si>
    <t>BRUMADINHO</t>
  </si>
  <si>
    <t>BUENOPOLIS</t>
  </si>
  <si>
    <t>BURITIZEIRO</t>
  </si>
  <si>
    <t>CACHOEIRA DA PRATA</t>
  </si>
  <si>
    <t>CACHOEIRA DE PAJEU</t>
  </si>
  <si>
    <t>CAETANOPOLIS</t>
  </si>
  <si>
    <t>CAETE</t>
  </si>
  <si>
    <t>CAMACHO</t>
  </si>
  <si>
    <t>CAMPO AZUL</t>
  </si>
  <si>
    <t>CANA VERDE</t>
  </si>
  <si>
    <t>CANDEIAS</t>
  </si>
  <si>
    <t>CANTAGALO</t>
  </si>
  <si>
    <t>CAPELA NOVA</t>
  </si>
  <si>
    <t>CAPETINGA</t>
  </si>
  <si>
    <t>CAPIM BRANCO</t>
  </si>
  <si>
    <t>CAPITAO ANDRADE</t>
  </si>
  <si>
    <t>CAPITAO ENEAS</t>
  </si>
  <si>
    <t>CAPITOLIO</t>
  </si>
  <si>
    <t>CARANAIBA</t>
  </si>
  <si>
    <t>CARANDAI</t>
  </si>
  <si>
    <t>CARANGOLA</t>
  </si>
  <si>
    <t>CARMESIA</t>
  </si>
  <si>
    <t>CARMO DA MATA</t>
  </si>
  <si>
    <t>CARMO DO CAJURU</t>
  </si>
  <si>
    <t>CARMO DO RIO CLARO</t>
  </si>
  <si>
    <t>CARMOPOLIS DE MINAS</t>
  </si>
  <si>
    <t>CARRANCAS</t>
  </si>
  <si>
    <t>CARVALHOS</t>
  </si>
  <si>
    <t>CASA GRANDE</t>
  </si>
  <si>
    <t>CASSIA</t>
  </si>
  <si>
    <t>CATAGUASES</t>
  </si>
  <si>
    <t>CATAS ALTAS</t>
  </si>
  <si>
    <t>CATAS ALTAS DA NORUEGA</t>
  </si>
  <si>
    <t>CATUJI</t>
  </si>
  <si>
    <t>CATUTI</t>
  </si>
  <si>
    <t>CEDRO DO ABAETE</t>
  </si>
  <si>
    <t>CENTRAL DE MINAS</t>
  </si>
  <si>
    <t>CHACARA</t>
  </si>
  <si>
    <t>CHALE</t>
  </si>
  <si>
    <t>CHAPADA DO NORTE</t>
  </si>
  <si>
    <t>CHAPADA GAUCHA</t>
  </si>
  <si>
    <t>CHIADOR</t>
  </si>
  <si>
    <t>CIPOTANEA</t>
  </si>
  <si>
    <t>CLARAVAL</t>
  </si>
  <si>
    <t>CLARO DOS POCOES</t>
  </si>
  <si>
    <t>CLAUDIO</t>
  </si>
  <si>
    <t>COLUNA</t>
  </si>
  <si>
    <t>CONCEICAO DE IPANEMA</t>
  </si>
  <si>
    <t>CONCEICAO DO MATO DENTRO</t>
  </si>
  <si>
    <t>CONCEICAO DO PARA</t>
  </si>
  <si>
    <t>CONEGO MARINHO</t>
  </si>
  <si>
    <t>CONGONHAS</t>
  </si>
  <si>
    <t>CONGONHAS DO NORTE</t>
  </si>
  <si>
    <t>CONSELHEIRO LAFAIETE</t>
  </si>
  <si>
    <t>CONSELHEIRO PENA</t>
  </si>
  <si>
    <t>CORACAO DE JESUS</t>
  </si>
  <si>
    <t>CORDISBURGO</t>
  </si>
  <si>
    <t>CORINTO</t>
  </si>
  <si>
    <t>COROACI</t>
  </si>
  <si>
    <t>CORONEL PACHECO</t>
  </si>
  <si>
    <t>CORONEL XAVIER CHAVES</t>
  </si>
  <si>
    <t>CORREGO DANTA</t>
  </si>
  <si>
    <t>CORREGO FUNDO</t>
  </si>
  <si>
    <t>CRISOLITA</t>
  </si>
  <si>
    <t>CRISTAIS</t>
  </si>
  <si>
    <t>CRISTALIA</t>
  </si>
  <si>
    <t>CRISTIANO OTONI</t>
  </si>
  <si>
    <t>CRUCILANDIA</t>
  </si>
  <si>
    <t>CUPARAQUE</t>
  </si>
  <si>
    <t>CURRAL DE DENTRO</t>
  </si>
  <si>
    <t>CURVELO</t>
  </si>
  <si>
    <t>DATAS</t>
  </si>
  <si>
    <t>DELFINOPOLIS</t>
  </si>
  <si>
    <t>DELTA</t>
  </si>
  <si>
    <t>DESTERRO DE ENTRE RIOS</t>
  </si>
  <si>
    <t>DESTERRO DO MELO</t>
  </si>
  <si>
    <t>DIAMANTINA</t>
  </si>
  <si>
    <t>DIOGO DE VASCONCELOS</t>
  </si>
  <si>
    <t>DIONISIO</t>
  </si>
  <si>
    <t>DIVINO</t>
  </si>
  <si>
    <t>DIVINO DAS LARANJEIRAS</t>
  </si>
  <si>
    <t>DIVINOLANDIA DE MINAS</t>
  </si>
  <si>
    <t>DIVISA ALEGRE</t>
  </si>
  <si>
    <t>DOM JOAQUIM</t>
  </si>
  <si>
    <t>DOM SILVERIO</t>
  </si>
  <si>
    <t>DORES DE CAMPOS</t>
  </si>
  <si>
    <t>DORES DE GUANHAES</t>
  </si>
  <si>
    <t>DORES DO INDAIA</t>
  </si>
  <si>
    <t>DORES DO TURVO</t>
  </si>
  <si>
    <t>DORESOPOLIS</t>
  </si>
  <si>
    <t>ENGENHEIRO CALDAS</t>
  </si>
  <si>
    <t>ENGENHEIRO NAVARRO</t>
  </si>
  <si>
    <t>ENTRE RIOS DE MINAS</t>
  </si>
  <si>
    <t>ESMERALDAS</t>
  </si>
  <si>
    <t>ESPINOSA</t>
  </si>
  <si>
    <t>ESTRELA DALVA</t>
  </si>
  <si>
    <t>ESTRELA DO INDAIA</t>
  </si>
  <si>
    <t>EWBANK DA CAMARA</t>
  </si>
  <si>
    <t>FARIA LEMOS</t>
  </si>
  <si>
    <t>FELICIO DOS SANTOS</t>
  </si>
  <si>
    <t>FELIXLANDIA</t>
  </si>
  <si>
    <t>FERNANDES TOURINHO</t>
  </si>
  <si>
    <t>FERROS</t>
  </si>
  <si>
    <t>FLORESTAL</t>
  </si>
  <si>
    <t>FORMIGA</t>
  </si>
  <si>
    <t>FORMOSO</t>
  </si>
  <si>
    <t>FORTALEZA DE MINAS</t>
  </si>
  <si>
    <t>FORTUNA DE MINAS</t>
  </si>
  <si>
    <t>FRANCISCO DUMONT</t>
  </si>
  <si>
    <t>FRANCISCO SA</t>
  </si>
  <si>
    <t>FREI INOCENCIO</t>
  </si>
  <si>
    <t>FRUTA DE LEITE</t>
  </si>
  <si>
    <t>FUNILANDIA</t>
  </si>
  <si>
    <t>GALILEIA</t>
  </si>
  <si>
    <t>GAMELEIRAS</t>
  </si>
  <si>
    <t>GLAUCILANDIA</t>
  </si>
  <si>
    <t>GOIABEIRA</t>
  </si>
  <si>
    <t>GOIANA</t>
  </si>
  <si>
    <t>GONZAGA</t>
  </si>
  <si>
    <t>GOUVEIA</t>
  </si>
  <si>
    <t>GRAO MOGOL</t>
  </si>
  <si>
    <t>GUANHAES</t>
  </si>
  <si>
    <t>GUARACIABA</t>
  </si>
  <si>
    <t>GUARACIAMA</t>
  </si>
  <si>
    <t>GUARANESIA</t>
  </si>
  <si>
    <t>GUARARA</t>
  </si>
  <si>
    <t>IBERTIOGA</t>
  </si>
  <si>
    <t>IBIAI</t>
  </si>
  <si>
    <t>IBIRACATU</t>
  </si>
  <si>
    <t>IBIRACI</t>
  </si>
  <si>
    <t>IBIRITE</t>
  </si>
  <si>
    <t>IBITURUNA</t>
  </si>
  <si>
    <t>ICARAI DE MINAS</t>
  </si>
  <si>
    <t>IGARAPE</t>
  </si>
  <si>
    <t>IGARATINGA</t>
  </si>
  <si>
    <t>IGUATAMA</t>
  </si>
  <si>
    <t>IJACI</t>
  </si>
  <si>
    <t>INDAIABIRA</t>
  </si>
  <si>
    <t>INGAI</t>
  </si>
  <si>
    <t>INHAUMA</t>
  </si>
  <si>
    <t>INIMUTABA</t>
  </si>
  <si>
    <t>IPANEMA</t>
  </si>
  <si>
    <t>ITABIRINHA</t>
  </si>
  <si>
    <t>ITABIRITO</t>
  </si>
  <si>
    <t>ITACAMBIRA</t>
  </si>
  <si>
    <t>ITACARAMBI</t>
  </si>
  <si>
    <t>ITAGUARA</t>
  </si>
  <si>
    <t>ITAMBE DO MATO DENTRO</t>
  </si>
  <si>
    <t>ITANHOMI</t>
  </si>
  <si>
    <t>ITAPECERICA</t>
  </si>
  <si>
    <t>ITATIAIUCU</t>
  </si>
  <si>
    <t>ITAU DE MINAS</t>
  </si>
  <si>
    <t>ITAUNA</t>
  </si>
  <si>
    <t>ITAVERAVA</t>
  </si>
  <si>
    <t>ITUETA</t>
  </si>
  <si>
    <t>ITUMIRIM</t>
  </si>
  <si>
    <t>ITUTINGA</t>
  </si>
  <si>
    <t>JABOTICATUBAS</t>
  </si>
  <si>
    <t>JACUI</t>
  </si>
  <si>
    <t>JAIBA</t>
  </si>
  <si>
    <t>JANUARIA</t>
  </si>
  <si>
    <t>JAPARAIBA</t>
  </si>
  <si>
    <t>JAPONVAR</t>
  </si>
  <si>
    <t>JECEABA</t>
  </si>
  <si>
    <t>JENIPAPO DE MINAS</t>
  </si>
  <si>
    <t>JEQUERI</t>
  </si>
  <si>
    <t>JEQUITAI</t>
  </si>
  <si>
    <t>JEQUITIBA</t>
  </si>
  <si>
    <t>JEQUITINHONHA</t>
  </si>
  <si>
    <t>JOAQUIM FELICIO</t>
  </si>
  <si>
    <t>JOSE GONCALVES DE MINAS</t>
  </si>
  <si>
    <t>JOSENOPOLIS</t>
  </si>
  <si>
    <t>JOSE RAYDAN</t>
  </si>
  <si>
    <t>JUATUBA</t>
  </si>
  <si>
    <t>JURAMENTO</t>
  </si>
  <si>
    <t>JURUAIA</t>
  </si>
  <si>
    <t>JUVENILIA</t>
  </si>
  <si>
    <t>LAGOA DA PRATA</t>
  </si>
  <si>
    <t>LAGOA DOS PATOS</t>
  </si>
  <si>
    <t>LAGOA DOURADA</t>
  </si>
  <si>
    <t>LAGOA SANTA</t>
  </si>
  <si>
    <t>LAJINHA</t>
  </si>
  <si>
    <t>LAMIM</t>
  </si>
  <si>
    <t>LASSANCE</t>
  </si>
  <si>
    <t>LAVRAS</t>
  </si>
  <si>
    <t>LEANDRO FERREIRA</t>
  </si>
  <si>
    <t>LEME DO PRADO</t>
  </si>
  <si>
    <t>LIBERDADE</t>
  </si>
  <si>
    <t>LIMA DUARTE</t>
  </si>
  <si>
    <t>LONTRA</t>
  </si>
  <si>
    <t>LUISLANDIA</t>
  </si>
  <si>
    <t>LUZ</t>
  </si>
  <si>
    <t>MADRE DE DEUS DE MINAS</t>
  </si>
  <si>
    <t>MAMONAS</t>
  </si>
  <si>
    <t>MANGA</t>
  </si>
  <si>
    <t>MANTENA</t>
  </si>
  <si>
    <t>MARAVILHAS</t>
  </si>
  <si>
    <t>MAR DE ESPANHA</t>
  </si>
  <si>
    <t>MARILAC</t>
  </si>
  <si>
    <t>MARIO CAMPOS</t>
  </si>
  <si>
    <t>MARIPA DE MINAS</t>
  </si>
  <si>
    <t>MARTINHO CAMPOS</t>
  </si>
  <si>
    <t>MATERLANDIA</t>
  </si>
  <si>
    <t>MATEUS LEME</t>
  </si>
  <si>
    <t>MATIAS BARBOSA</t>
  </si>
  <si>
    <t>MATIAS CARDOSO</t>
  </si>
  <si>
    <t>MATO VERDE</t>
  </si>
  <si>
    <t>MATOZINHOS</t>
  </si>
  <si>
    <t>MEDEIROS</t>
  </si>
  <si>
    <t>MENDES PIMENTEL</t>
  </si>
  <si>
    <t>MERCES</t>
  </si>
  <si>
    <t>MINDURI</t>
  </si>
  <si>
    <t>MIRABELA</t>
  </si>
  <si>
    <t>MIRAVANIA</t>
  </si>
  <si>
    <t>MOEDA</t>
  </si>
  <si>
    <t>MOEMA</t>
  </si>
  <si>
    <t>MONJOLOS</t>
  </si>
  <si>
    <t>MONTALVANIA</t>
  </si>
  <si>
    <t>MONTE AZUL</t>
  </si>
  <si>
    <t>MONTE FORMOSO</t>
  </si>
  <si>
    <t>MONTEZUMA</t>
  </si>
  <si>
    <t>MORADA NOVA DE MINAS</t>
  </si>
  <si>
    <t>MORRO DA GARCA</t>
  </si>
  <si>
    <t>MORRO DO PILAR</t>
  </si>
  <si>
    <t>MUTUM</t>
  </si>
  <si>
    <t>NACIP RAYDAN</t>
  </si>
  <si>
    <t>NAZARENO</t>
  </si>
  <si>
    <t>NEPOMUCENO</t>
  </si>
  <si>
    <t>NINHEIRA</t>
  </si>
  <si>
    <t>NOVA ERA</t>
  </si>
  <si>
    <t>NOVA PORTEIRINHA</t>
  </si>
  <si>
    <t>NOVA SERRANA</t>
  </si>
  <si>
    <t>NOVA UNIAO</t>
  </si>
  <si>
    <t>NOVORIZONTE</t>
  </si>
  <si>
    <t>OLARIA</t>
  </si>
  <si>
    <t>OLIVEIRA</t>
  </si>
  <si>
    <t>OLIVEIRA FORTES</t>
  </si>
  <si>
    <t>ONCA DE PITANGUI</t>
  </si>
  <si>
    <t>ORATORIOS</t>
  </si>
  <si>
    <t>ORIZANIA</t>
  </si>
  <si>
    <t>OURO BRANCO</t>
  </si>
  <si>
    <t>OURO PRETO</t>
  </si>
  <si>
    <t>PADRE CARVALHO</t>
  </si>
  <si>
    <t>PAINEIRAS</t>
  </si>
  <si>
    <t>PAINS</t>
  </si>
  <si>
    <t>PAI PEDRO</t>
  </si>
  <si>
    <t>PAIVA</t>
  </si>
  <si>
    <t>PALMOPOLIS</t>
  </si>
  <si>
    <t>PAPAGAIOS</t>
  </si>
  <si>
    <t>PARAOPEBA</t>
  </si>
  <si>
    <t>PASSA TEMPO</t>
  </si>
  <si>
    <t>PATIS</t>
  </si>
  <si>
    <t>PAULISTAS</t>
  </si>
  <si>
    <t>PECANHA</t>
  </si>
  <si>
    <t>PEDRA AZUL</t>
  </si>
  <si>
    <t>PEDRA BONITA</t>
  </si>
  <si>
    <t>PEDRA DO INDAIA</t>
  </si>
  <si>
    <t>PEDRAS DE MARIA DA CRUZ</t>
  </si>
  <si>
    <t>PEDRO LEOPOLDO</t>
  </si>
  <si>
    <t>PEDRO TEIXEIRA</t>
  </si>
  <si>
    <t>PEQUERI</t>
  </si>
  <si>
    <t>PEQUI</t>
  </si>
  <si>
    <t>PERDIGAO</t>
  </si>
  <si>
    <t>PERDOES</t>
  </si>
  <si>
    <t>PIAU</t>
  </si>
  <si>
    <t>PIEDADE DE PONTE NOVA</t>
  </si>
  <si>
    <t>PIEDADE DO RIO GRANDE</t>
  </si>
  <si>
    <t>PIEDADE DOS GERAIS</t>
  </si>
  <si>
    <t>PIMENTA</t>
  </si>
  <si>
    <t>PINTOPOLIS</t>
  </si>
  <si>
    <t>PIRACEMA</t>
  </si>
  <si>
    <t>PIRANGA</t>
  </si>
  <si>
    <t>PIRAPETINGA</t>
  </si>
  <si>
    <t>PIRAPORA</t>
  </si>
  <si>
    <t>PITANGUI</t>
  </si>
  <si>
    <t>PIUMHI</t>
  </si>
  <si>
    <t>POCRANE</t>
  </si>
  <si>
    <t>POMPEU</t>
  </si>
  <si>
    <t>PONTO CHIQUE</t>
  </si>
  <si>
    <t>PONTO DOS VOLANTES</t>
  </si>
  <si>
    <t>PORTEIRINHA</t>
  </si>
  <si>
    <t>PORTO FIRME</t>
  </si>
  <si>
    <t>PRADOS</t>
  </si>
  <si>
    <t>PRATAPOLIS</t>
  </si>
  <si>
    <t>PRESIDENTE BERNARDES</t>
  </si>
  <si>
    <t>PRESIDENTE JUSCELINO</t>
  </si>
  <si>
    <t>PRESIDENTE KUBITSCHEK</t>
  </si>
  <si>
    <t>PRUDENTE DE MORAIS</t>
  </si>
  <si>
    <t>QUARTEL GERAL</t>
  </si>
  <si>
    <t>QUELUZITO</t>
  </si>
  <si>
    <t>RAPOSOS</t>
  </si>
  <si>
    <t>RAUL SOARES</t>
  </si>
  <si>
    <t>RESENDE COSTA</t>
  </si>
  <si>
    <t>RESPLENDOR</t>
  </si>
  <si>
    <t>RESSAQUINHA</t>
  </si>
  <si>
    <t>RIACHO DOS MACHADOS</t>
  </si>
  <si>
    <t>RIBEIRAO DAS NEVES</t>
  </si>
  <si>
    <t>RIBEIRAO VERMELHO</t>
  </si>
  <si>
    <t>RIO ACIMA</t>
  </si>
  <si>
    <t>RIO CASCA</t>
  </si>
  <si>
    <t>RIO DOCE</t>
  </si>
  <si>
    <t>RIO ESPERA</t>
  </si>
  <si>
    <t>RIO MANSO</t>
  </si>
  <si>
    <t>RIO NOVO</t>
  </si>
  <si>
    <t>RIO PARDO DE MINAS</t>
  </si>
  <si>
    <t>RIO PIRACICABA</t>
  </si>
  <si>
    <t>RIO PRETO</t>
  </si>
  <si>
    <t>RIO VERMELHO</t>
  </si>
  <si>
    <t>RITAPOLIS</t>
  </si>
  <si>
    <t>RUBELITA</t>
  </si>
  <si>
    <t>SABARA</t>
  </si>
  <si>
    <t>SABINOPOLIS</t>
  </si>
  <si>
    <t>SANTA BARBARA</t>
  </si>
  <si>
    <t>SANTA BARBARA DO TUGURIO</t>
  </si>
  <si>
    <t>SANTA CRUZ DE MINAS</t>
  </si>
  <si>
    <t>SANTA CRUZ DO ESCALVADO</t>
  </si>
  <si>
    <t>SANTA EFIGENIA DE MINAS</t>
  </si>
  <si>
    <t>SANTA HELENA DE MINAS</t>
  </si>
  <si>
    <t>SANTA LUZIA</t>
  </si>
  <si>
    <t>SANTA MARIA DE ITABIRA</t>
  </si>
  <si>
    <t>SANTA MARIA DO SUACUI</t>
  </si>
  <si>
    <t>SANTANA DE PIRAPAMA</t>
  </si>
  <si>
    <t>SANTANA DO DESERTO</t>
  </si>
  <si>
    <t>SANTANA DO GARAMBEU</t>
  </si>
  <si>
    <t>SANTANA DO JACARE</t>
  </si>
  <si>
    <t>SANTANA DO RIACHO</t>
  </si>
  <si>
    <t>SANTANA DOS MONTES</t>
  </si>
  <si>
    <t>SANTA RITA DE MINAS</t>
  </si>
  <si>
    <t>SANTA RITA DO IBITIPOCA</t>
  </si>
  <si>
    <t>SANTA RITA DO ITUETO</t>
  </si>
  <si>
    <t>SANTA ROSA DA SERRA</t>
  </si>
  <si>
    <t>SANTO ANTONIO DO AMPARO</t>
  </si>
  <si>
    <t>SANTO ANTONIO DO GRAMA</t>
  </si>
  <si>
    <t>SANTO ANTONIO DO ITAMBE</t>
  </si>
  <si>
    <t>SANTO ANTONIO DO MONTE</t>
  </si>
  <si>
    <t>SANTO ANTONIO DO RETIRO</t>
  </si>
  <si>
    <t>SANTO HIPOLITO</t>
  </si>
  <si>
    <t>SANTOS DUMONT</t>
  </si>
  <si>
    <t>SAO BRAS DO SUACUI</t>
  </si>
  <si>
    <t>SAO DOMINGOS DO PRATA</t>
  </si>
  <si>
    <t>SAO FELIX DE MINAS</t>
  </si>
  <si>
    <t>SAO FRANCISCO</t>
  </si>
  <si>
    <t>SAO FRANCISCO DE PAULA</t>
  </si>
  <si>
    <t>SAO GERALDO DA PIEDADE</t>
  </si>
  <si>
    <t>SAO GONCALO DO PARA</t>
  </si>
  <si>
    <t>SAO GONCALO DO RIO ABAIXO</t>
  </si>
  <si>
    <t>SAO GONCALO DO RIO PRETO</t>
  </si>
  <si>
    <t>SAO JOAO DA LAGOA</t>
  </si>
  <si>
    <t>SAO JOAO DA PONTE</t>
  </si>
  <si>
    <t>SAO JOAO DAS MISSOES</t>
  </si>
  <si>
    <t>SAO JOAO DO PACUI</t>
  </si>
  <si>
    <t>SAO JOAO DO PARAISO</t>
  </si>
  <si>
    <t>SAO JOAO EVANGELISTA</t>
  </si>
  <si>
    <t>SAO JOAQUIM DE BICAS</t>
  </si>
  <si>
    <t>SAO JOSE DA BARRA</t>
  </si>
  <si>
    <t>SAO JOSE DA LAPA</t>
  </si>
  <si>
    <t>SAO JOSE DA SAFIRA</t>
  </si>
  <si>
    <t>SAO JOSE DA VARGINHA</t>
  </si>
  <si>
    <t>SAO JOSE DO GOIABAL</t>
  </si>
  <si>
    <t>SAO JOSE DO JACURI</t>
  </si>
  <si>
    <t>SAO PEDRO DA UNIAO</t>
  </si>
  <si>
    <t>SAO PEDRO DOS FERROS</t>
  </si>
  <si>
    <t>SAO PEDRO DO SUACUI</t>
  </si>
  <si>
    <t>SAO ROMAO</t>
  </si>
  <si>
    <t>SAO ROQUE DE MINAS</t>
  </si>
  <si>
    <t>SAO SEBASTIAO DO MARANHAO</t>
  </si>
  <si>
    <t>SAO SEBASTIAO DO OESTE</t>
  </si>
  <si>
    <t>SAO SEBASTIAO DO PARAISO</t>
  </si>
  <si>
    <t>SAO TIAGO</t>
  </si>
  <si>
    <t>SAO TOMAS DE AQUINO</t>
  </si>
  <si>
    <t>SAO VICENTE DE MINAS</t>
  </si>
  <si>
    <t>SARDOA</t>
  </si>
  <si>
    <t>SARZEDO</t>
  </si>
  <si>
    <t>SEM PEIXE</t>
  </si>
  <si>
    <t>SENADOR CORTES</t>
  </si>
  <si>
    <t>SENHORA DE OLIVEIRA</t>
  </si>
  <si>
    <t>SENHORA DO PORTO</t>
  </si>
  <si>
    <t>SENHORA DOS REMEDIOS</t>
  </si>
  <si>
    <t>SERITINGA</t>
  </si>
  <si>
    <t>SERRA AZUL DE MINAS</t>
  </si>
  <si>
    <t>SERRA DA SAUDADE</t>
  </si>
  <si>
    <t>SERRANOPOLIS DE MINAS</t>
  </si>
  <si>
    <t>SERRANOS</t>
  </si>
  <si>
    <t>SERRO</t>
  </si>
  <si>
    <t>SETUBINHA</t>
  </si>
  <si>
    <t>SIMAO PEREIRA</t>
  </si>
  <si>
    <t>SOBRALIA</t>
  </si>
  <si>
    <t>TABULEIRO</t>
  </si>
  <si>
    <t>TAIOBEIRAS</t>
  </si>
  <si>
    <t>TAPIRAI</t>
  </si>
  <si>
    <t>TAQUARACU DE MINAS</t>
  </si>
  <si>
    <t>TEIXEIRAS</t>
  </si>
  <si>
    <t>TIRADENTES</t>
  </si>
  <si>
    <t>TOMBOS</t>
  </si>
  <si>
    <t>TRES MARIAS</t>
  </si>
  <si>
    <t>TUMIRITINGA</t>
  </si>
  <si>
    <t>UBAI</t>
  </si>
  <si>
    <t>URUCANIA</t>
  </si>
  <si>
    <t>URUCUIA</t>
  </si>
  <si>
    <t>VARGEM BONITA</t>
  </si>
  <si>
    <t>VARZEA DA PALMA</t>
  </si>
  <si>
    <t>VARZELANDIA</t>
  </si>
  <si>
    <t>VERDELANDIA</t>
  </si>
  <si>
    <t>VEREDINHA</t>
  </si>
  <si>
    <t>VERMELHO NOVO</t>
  </si>
  <si>
    <t>VESPASIANO</t>
  </si>
  <si>
    <t>VICOSA</t>
  </si>
  <si>
    <t>VIRGINOPOLIS</t>
  </si>
  <si>
    <t>VIRGOLANDIA</t>
  </si>
  <si>
    <t>VOLTA GRANDE</t>
  </si>
  <si>
    <t>NS</t>
  </si>
  <si>
    <t>Tipo de Solicitação</t>
  </si>
  <si>
    <t>Tipos de Obras</t>
  </si>
  <si>
    <t>Endereço: *      </t>
  </si>
  <si>
    <t>Número: *</t>
  </si>
  <si>
    <t>Complemento:</t>
  </si>
  <si>
    <t>Bairro: *</t>
  </si>
  <si>
    <t>CEP: *</t>
  </si>
  <si>
    <t>MG</t>
  </si>
  <si>
    <t>Estado: *</t>
  </si>
  <si>
    <t>Cidade: *</t>
  </si>
  <si>
    <t>Rural</t>
  </si>
  <si>
    <t>Localização:</t>
  </si>
  <si>
    <t>1 - Dados da Obra</t>
  </si>
  <si>
    <t>Código:</t>
  </si>
  <si>
    <t>Celular:</t>
  </si>
  <si>
    <t>Telefone fixo: *</t>
  </si>
  <si>
    <t>Celular:*</t>
  </si>
  <si>
    <t>E-mail:*</t>
  </si>
  <si>
    <t>Parceiro de Negócio:</t>
  </si>
  <si>
    <t>Nome completo (sem abreviações):</t>
  </si>
  <si>
    <t>RG/RNE/RANI: *</t>
  </si>
  <si>
    <t>Órgão emissor: *</t>
  </si>
  <si>
    <t>Telefones (obrigatório informar pelo menos um): *</t>
  </si>
  <si>
    <t>Fixo:</t>
  </si>
  <si>
    <t>Endereço da Unidade Consumidora</t>
  </si>
  <si>
    <t>Outro – Informe o endereço completo</t>
  </si>
  <si>
    <t>CPF:</t>
  </si>
  <si>
    <t>CNPJ:</t>
  </si>
  <si>
    <t>DECLARAÇÃO</t>
  </si>
  <si>
    <t>Descrição da obra:
 (Não utilizar caracteres especiais)</t>
  </si>
  <si>
    <t>Não terá este campo....</t>
  </si>
  <si>
    <t>Código</t>
  </si>
  <si>
    <t>Ramo de Atividade</t>
  </si>
  <si>
    <t>Fator de demanda</t>
  </si>
  <si>
    <t>INDÚSTRIA DE EXTRAÇÃO E TRATAMENTO DE MINERAIS</t>
  </si>
  <si>
    <t>Pelotização, sinterização e outros beneficiamentos de minério de ferro</t>
  </si>
  <si>
    <t>Extração de outros minerais não-metálicos não especificados</t>
  </si>
  <si>
    <t>Extração de minério de metais preciosos</t>
  </si>
  <si>
    <t>Extração de minerais radioativos</t>
  </si>
  <si>
    <t>Extração de minerais para fabricação de adubos, fertilizantes e outros produtos químicos</t>
  </si>
  <si>
    <t>Extração de calcário e dolomita e beneficiamento associado</t>
  </si>
  <si>
    <t>Extração de sal-gema</t>
  </si>
  <si>
    <t>Extração de gemas (pedras preciosas e semipreciosas)</t>
  </si>
  <si>
    <t>Extração de minerais não-metálicos não especificados</t>
  </si>
  <si>
    <t>Extração de petróleo e gás natural</t>
  </si>
  <si>
    <t>Extração de carvão mineral</t>
  </si>
  <si>
    <t>AGRICULTURA E CRIAÇÃO ANIMAL</t>
  </si>
  <si>
    <t>Cultivo de outros cereais não especificados</t>
  </si>
  <si>
    <t>Cultivo de frutas de lavoura permanente não especificadas</t>
  </si>
  <si>
    <t>Cultivo de cacau</t>
  </si>
  <si>
    <t>Cultivo de café</t>
  </si>
  <si>
    <t>Cultivo de cana-de-açúcar</t>
  </si>
  <si>
    <t>Horticultura, exceto morango</t>
  </si>
  <si>
    <t>Horticultura</t>
  </si>
  <si>
    <t>Cultivo de fumo</t>
  </si>
  <si>
    <t>Produção de mudas e outras formas de propagação vegetal, certificadas</t>
  </si>
  <si>
    <t>Cultivo de outras fibras de lavoura temporária não especificadas</t>
  </si>
  <si>
    <t>Cultivo de flores e plantas ornamentais</t>
  </si>
  <si>
    <t>Cultivo de seringueira</t>
  </si>
  <si>
    <t>Conservação de florestas nativas</t>
  </si>
  <si>
    <t>Cultivo de outras plantas de lavoura permanente não especificadas</t>
  </si>
  <si>
    <t>Criação de bovinos para corte</t>
  </si>
  <si>
    <t>Criação de bovinos para leite</t>
  </si>
  <si>
    <t>Criação de eqüinos</t>
  </si>
  <si>
    <t>Criação de suínos</t>
  </si>
  <si>
    <t>Criação de ovinos, inclusive para produção de lã</t>
  </si>
  <si>
    <t>Criação de caprinos</t>
  </si>
  <si>
    <t>Criação de bufalinos</t>
  </si>
  <si>
    <t>Criação de animais não especificados</t>
  </si>
  <si>
    <t>Criação de aves, exceto galináceos</t>
  </si>
  <si>
    <t>Apicultura</t>
  </si>
  <si>
    <t>Criação de bicho-da-seda</t>
  </si>
  <si>
    <t>Extração de madeira em florestas plantadas</t>
  </si>
  <si>
    <t>Coleta de látex em florestas nativas</t>
  </si>
  <si>
    <t>Coleta de produtos não-madeireiros não especificados em florestas nativas</t>
  </si>
  <si>
    <t>Fabricação de produtos químicos orgânicos não especificados</t>
  </si>
  <si>
    <t>Pesca de peixes em água doce</t>
  </si>
  <si>
    <t>Criação de peixes em água doce</t>
  </si>
  <si>
    <t>Criação de camarões em água salgada e salobra</t>
  </si>
  <si>
    <t>Criação de ostras e mexilhões em água salgada e salobra</t>
  </si>
  <si>
    <t>Criação de ostras e mexilhões em água doce</t>
  </si>
  <si>
    <t>Criação de escargô</t>
  </si>
  <si>
    <t>Ranicultura</t>
  </si>
  <si>
    <t>Coleta de outros produtos aquáticos de água doce</t>
  </si>
  <si>
    <t>Cultivos e semicultivos da aqüicultura em água doce não especificados</t>
  </si>
  <si>
    <t>INDÚSTRIA DE PRODUTOS DE MINERAIS NÃO-METÁLICOS</t>
  </si>
  <si>
    <t>Extração e britamento de pedras e outros materiais para construção e beneficiamento associado</t>
  </si>
  <si>
    <t>Aparelhamento de pedras para construção, exceto associado à extração</t>
  </si>
  <si>
    <t>Aparelhamento de placas e execução de trabalhos em mármore, granito, ardósia e outras pedras</t>
  </si>
  <si>
    <t>Fabricação de outros produtos de minerais não-metálicos não especificados</t>
  </si>
  <si>
    <t>Fabricação de cimento</t>
  </si>
  <si>
    <t>Fabricação de cal e gesso</t>
  </si>
  <si>
    <t>Fabricação de artefatos de cerâmica e barro cozido para uso na construção, exceto azulejos e pisos</t>
  </si>
  <si>
    <t>Fabricação de produtos cerâmicos não-refratários não especificados</t>
  </si>
  <si>
    <t>Fabricação de azulejos e pisos</t>
  </si>
  <si>
    <t>Fabricação de produtos cerâmicos refratários</t>
  </si>
  <si>
    <t>Fabricação de material sanitário de cerâmica</t>
  </si>
  <si>
    <t>Fabricação de estruturas pré-moldadas de concreto armado</t>
  </si>
  <si>
    <t>Fabricação de artefatos de cimento para uso na construção</t>
  </si>
  <si>
    <t>Fabricação de artefatos de fibrocimento para uso na construção</t>
  </si>
  <si>
    <t>Fabricação de artefatos e produtos de concreto, cimento, fibrocimento, gesso e materiais semelhantes</t>
  </si>
  <si>
    <t>Fabricação de vidro plano e de segurança</t>
  </si>
  <si>
    <t>Fabricação de artigos de vidro</t>
  </si>
  <si>
    <t>Decoração, lapidação, gravação, vitrificação e outros trabalhos em cerâmica, louça, vidro e cristal</t>
  </si>
  <si>
    <t>Fabricação de abrasivos</t>
  </si>
  <si>
    <t>INDÚSTRIA METALÚRGICA</t>
  </si>
  <si>
    <t>Produção de ferro-gusa</t>
  </si>
  <si>
    <t>Produção de semi-acabados de aço</t>
  </si>
  <si>
    <t>Produção de ferroligas</t>
  </si>
  <si>
    <t>Fabricação de laminados planos e tubulares de material plástico</t>
  </si>
  <si>
    <t>Produção de tubos de aço com costura</t>
  </si>
  <si>
    <t>Fundição de ferro e aço</t>
  </si>
  <si>
    <t>Produção de forjados de aço</t>
  </si>
  <si>
    <t>Produção de relaminados, trefilados e perfilados de aço, exceto arames</t>
  </si>
  <si>
    <t>Metalurgia de outros metais não-ferrosos e suas ligas não especificados</t>
  </si>
  <si>
    <t>Fundição de metais não-ferrosos e suas ligas</t>
  </si>
  <si>
    <t>Produção de forjados de metais não-ferrosos e suas ligas</t>
  </si>
  <si>
    <t>Produção de soldas e ânodos para galvanoplastia</t>
  </si>
  <si>
    <t>Metalurgia dos metais preciosos</t>
  </si>
  <si>
    <t>Metalurgia do pó</t>
  </si>
  <si>
    <t>Fabricação de produtos de minerais não-metálicos não especificados</t>
  </si>
  <si>
    <t>Fabricação de estruturas metálicas</t>
  </si>
  <si>
    <t>Fabricação de outros produtos de metal não especificados</t>
  </si>
  <si>
    <t>Fabricação de produtos de trefilados de metal, exceto padronizados</t>
  </si>
  <si>
    <t>Fabricação de produtos de trefilados de metal padronizados</t>
  </si>
  <si>
    <t>Produção de artefatos estampados de metal</t>
  </si>
  <si>
    <t>Fabricação de embalagens metálicas</t>
  </si>
  <si>
    <t>Fabricação de tanques, reservatórios metálicos e caldeiras para aquecimento central</t>
  </si>
  <si>
    <t>Fabricação de artigos de serralheria, exceto esquadrias</t>
  </si>
  <si>
    <t>Fabricação de esquadrias de metal</t>
  </si>
  <si>
    <t>Fabricação de artigos de cutelaria</t>
  </si>
  <si>
    <t>Fabricação de ferramentas</t>
  </si>
  <si>
    <t>Tratamentos térmicos, acústicos ou de vibração</t>
  </si>
  <si>
    <t>Serviços de usinagem, solda, tratamento e revestimento em metais</t>
  </si>
  <si>
    <t>Recuperação de materiais metálicos, exceto alumínio</t>
  </si>
  <si>
    <t>INDÚSTRIA MECÂNICA</t>
  </si>
  <si>
    <t>Fabricação de motores e turbinas, peças e acessórios, exceto para aviões e veículos rodoviários</t>
  </si>
  <si>
    <t>Fabricação de obras de caldeiraria pesada</t>
  </si>
  <si>
    <t>Fabricação de equipamentos de transmissão para fins industriais, exceto rolamentos</t>
  </si>
  <si>
    <t>Fabricação de válvulas, registros e dispositivos semelhantes, peças e acessórios</t>
  </si>
  <si>
    <t>Fabricação de fornos industriais, aparelhos e equipamentos não-elétricos para instalações térmicas</t>
  </si>
  <si>
    <t>Fabricação de máquinas e aparelhos de refrigeração e ventilação para uso industrial e comercial</t>
  </si>
  <si>
    <t>Fabricação de máquinas e equipamentos para uso industrial específico, peças e acessórios</t>
  </si>
  <si>
    <t>Fabricação de outras máquinas e equipamentos de uso geral não especificados, peças e acessórios</t>
  </si>
  <si>
    <t>Fabricação de máquinas-ferramenta, peças e acessórios</t>
  </si>
  <si>
    <t>Fabricação máquinas, equipamentos para indústrias de alimentos, bebidas e fumo, peças e acessórios</t>
  </si>
  <si>
    <t>Fabricação de máquinas e equipamentos para a indústria têxtil, peças e acessórios</t>
  </si>
  <si>
    <t>Fabricação de máquinas e equipamentos para as indústrias do vestuário, do couro e de calçados</t>
  </si>
  <si>
    <t>Fabricação de máquinas e equipamentos para as indústrias de celulose, papel e papelão e artefatos.</t>
  </si>
  <si>
    <t>Fabricação de máquinas e equipamentos de uso na extração mineral, exceto na extração de petróleo</t>
  </si>
  <si>
    <t>Fabricação de máquinas e equipamentos p/ terraplenagem, pavimentação e construção,exceto tratores</t>
  </si>
  <si>
    <t>Fabricação de máquinas e equipamentos para a indústria do plástico, peças e acessórios</t>
  </si>
  <si>
    <t>Fabricação de máquinas e equipamentos para a agropecuária, peças e acessórios, exceto para irrigação</t>
  </si>
  <si>
    <t>Fabricação de máquinas, equipamentos e aparelhos para transporte e elevação de pessoas</t>
  </si>
  <si>
    <t>Fabricação de artefatos para pesca e esporte</t>
  </si>
  <si>
    <t>Fabricação de canetas, lápis e outros artigos para escritório</t>
  </si>
  <si>
    <t>Fabricação de fogões, refrigeradores,máquinas de lavar e secar para uso doméstico, peças/acessórios</t>
  </si>
  <si>
    <t>Fabricação de cronômetros e relógios</t>
  </si>
  <si>
    <t>Fabricação de tratores agrícolas, peças e acessórios</t>
  </si>
  <si>
    <t>Fabricação de tratores, peças e acessórios, exceto agrícolas</t>
  </si>
  <si>
    <t>Serviços de usinagem, tornearia e solda</t>
  </si>
  <si>
    <t>Fabricação de máquinas-ferramentas</t>
  </si>
  <si>
    <t>Fabricação de armas de fogo e munições</t>
  </si>
  <si>
    <t>Fabricação de equipamento bélico pesado, exceto veículos militares de combate</t>
  </si>
  <si>
    <t>INDÚSTRIA DE MATERIAL ELÉTRICO E DE COMUNICAÇÕES</t>
  </si>
  <si>
    <t>Fabricação de aparelhos e equipamentos para distribuição e controle de energia elétrica</t>
  </si>
  <si>
    <t>Fabricação de fios, cabos e condutores elétricos isolados</t>
  </si>
  <si>
    <t>Fabricação de outros equipamentos e aparelhos elétricos não especificados</t>
  </si>
  <si>
    <t>Fabricação de motores elétricos, peças e acessórios</t>
  </si>
  <si>
    <t>Fabricação de lâmpadas</t>
  </si>
  <si>
    <t>Fabricação de material elétrico para instalações em circuito de consumo</t>
  </si>
  <si>
    <t>Fabricação de pilhas, baterias e acumuladores elétricos, exceto para veículos automotores</t>
  </si>
  <si>
    <t>Fabricação de material elétrico e eletrônico para veículos automotores, exceto baterias</t>
  </si>
  <si>
    <t>Fabricação de aparelhos elétricos de uso pessoal, peças e acessórios</t>
  </si>
  <si>
    <t>Fabricação de componentes eletrônicos</t>
  </si>
  <si>
    <t>Fabricação de equipamentos de informática</t>
  </si>
  <si>
    <t>Fabricação de periféricos para equipamentos de informática</t>
  </si>
  <si>
    <t>Fabricação de equipamentos transmissores de comunicação, peças e acessórios</t>
  </si>
  <si>
    <t>Fabricação de equipamentos para sinalização e alarme</t>
  </si>
  <si>
    <t>Fabricação de aparelhos de recepção, reprodução, gravação e amplificação de áudio e video</t>
  </si>
  <si>
    <t>Fabricação de mídias virgens, magnéticas e ópticas</t>
  </si>
  <si>
    <t>Fabricação de jogos eletrônicos</t>
  </si>
  <si>
    <t>Manutenção e reparação de máquinas, aparelhos e materiais elétricos não especificados</t>
  </si>
  <si>
    <t>INDÚSTRIA DE MATERIAL DE TRANSPORTE</t>
  </si>
  <si>
    <t>Construção de embarcações para uso comercial e para usos especiais, exceto de grande porte</t>
  </si>
  <si>
    <t>Manutenção e reparação de máquinas motrizes não-elétricas</t>
  </si>
  <si>
    <t>Fabricação de locomotivas, vagões e outros materiais rodantes</t>
  </si>
  <si>
    <t>Fabricação de peças e acessórios para veículos ferroviários</t>
  </si>
  <si>
    <t>Manutenção e reparação de veículos ferroviários</t>
  </si>
  <si>
    <t>Fabricação de caminhões e ônibus</t>
  </si>
  <si>
    <t>Fabricação de outras peças e acessórios para veículos automotores não especificadas</t>
  </si>
  <si>
    <t>Fabricação de cabines, carrocerias e reboques para caminhões</t>
  </si>
  <si>
    <t>Fabricação de motocicletas, peças e acessórios</t>
  </si>
  <si>
    <t>Fabricação de bicicletas e triciclos não-motorizados, peças e acessórios</t>
  </si>
  <si>
    <t>Fabricação de aeronaves</t>
  </si>
  <si>
    <t>Fabricação de turbinas, motores e outros componentes e peças para aeronaves</t>
  </si>
  <si>
    <t>Fabricação de bancos e estofados para veículos automotores</t>
  </si>
  <si>
    <t>Fabricação de cabines, carrocerias e reboques para veículos automotores, exceto caminhões e ônibus</t>
  </si>
  <si>
    <t>INDÚSTRIA DE MADEIRA</t>
  </si>
  <si>
    <t>Serrarias com desdobramento de madeira</t>
  </si>
  <si>
    <t>Fabricação de madeira laminada e de chapas de madeira compensada, prensada e aglomerada</t>
  </si>
  <si>
    <t>Serrarias sem desdobramento de madeira</t>
  </si>
  <si>
    <t>Fabricação de casas de madeira pré-fabricadas</t>
  </si>
  <si>
    <t>Fabricação de esquadrias de madeira e de peças de madeira para instalações industriais e comerciais</t>
  </si>
  <si>
    <t>Fabricação de artefatos de tanoaria e de embalagens de madeira</t>
  </si>
  <si>
    <t>Fabricação de produtos diversos não especificados anteriormente</t>
  </si>
  <si>
    <t>Fabricação de artefatos diversos de madeira, exceto móveis</t>
  </si>
  <si>
    <t>Fabricação de partes para calçados, de qualquer material</t>
  </si>
  <si>
    <t>Fabricação de artefatos de cortiça, bambu, palha, vime e outros materiais trançados, exceto móveis</t>
  </si>
  <si>
    <t>Extração de madeira em florestas nativas</t>
  </si>
  <si>
    <t>Produção de carvão vegetal - florestas nativas</t>
  </si>
  <si>
    <t>INDÚSTRIA DE MOBILIÁRIO</t>
  </si>
  <si>
    <t>Fabricação de móveis com predominância de madeira</t>
  </si>
  <si>
    <t>Fabricação de móveis de outros materiais, exceto madeira e metal</t>
  </si>
  <si>
    <t>Fabricação de móveis com predominância de metal</t>
  </si>
  <si>
    <t>Fabricação de colchões</t>
  </si>
  <si>
    <t>Fabricação de artefatos de madeira, palha, cortiça, vime não especificados , exceto móveis</t>
  </si>
  <si>
    <t>Fabricação de celulose e outras pastas para a fabricação de papel</t>
  </si>
  <si>
    <t>INDÚSTRIA DE CELULOSE, PAPEL E PAPELÃO</t>
  </si>
  <si>
    <t>Fabricação de papel</t>
  </si>
  <si>
    <t>Fabricação de cartolina e papel-cartão</t>
  </si>
  <si>
    <t>Fabricação de produtos de papel, cartolina e papelão ondulado para uso comercial e de escritório</t>
  </si>
  <si>
    <t>Fabricação de produtos de pastas celulósicas, papel, cartolina e papelão ondulado não especificados</t>
  </si>
  <si>
    <t>Fabricação de embalagens de cartolina e papel-cartão</t>
  </si>
  <si>
    <t>Fabricação de produtos de papel, cartolina, papel-cartão e papelão de uso comercial e escritório</t>
  </si>
  <si>
    <t>INDÚSTRIA DE BORRACHA</t>
  </si>
  <si>
    <t>Fabricação de artefatos de borracha não especificados</t>
  </si>
  <si>
    <t>Fabricação de pneumáticos e de câmaras-de-ar</t>
  </si>
  <si>
    <t>Fabricação de equipamentos hidráulicos e pneumáticos, peças e acessórios, exceto válvulas</t>
  </si>
  <si>
    <t>Fabricação de artefatos de material plástico para outros usos não especificados</t>
  </si>
  <si>
    <t>INDÚSTRIA DE COUROS, PELES E PRODUTOS SIMILARES</t>
  </si>
  <si>
    <t>Curtimento e outras preparações de couro</t>
  </si>
  <si>
    <t>Fabricação de artefatos de couro não especificados</t>
  </si>
  <si>
    <t>INDÚSTRIA QUÍMICA / INDÚSTRIA DE PERFUMARIAS, SABÕES E VELAS</t>
  </si>
  <si>
    <t>Fabricação de outros produtos químicos inorgânicos não especificados</t>
  </si>
  <si>
    <t>Fabricação de outros produtos químicos não especificados</t>
  </si>
  <si>
    <t>Fabricação de gases industriais</t>
  </si>
  <si>
    <t>Fabricação de produtos petroquímicos básicos</t>
  </si>
  <si>
    <t>Fabricação de aditivos de uso industrial</t>
  </si>
  <si>
    <t>Fabricação de resinas termoplásticas</t>
  </si>
  <si>
    <t>Fabricação de intermediários para plastificantes, resinas e fibras</t>
  </si>
  <si>
    <t>Fabricação de fibras artificiais e sintéticas</t>
  </si>
  <si>
    <t>Fabricação de elastômeros</t>
  </si>
  <si>
    <t>Fabricação de defensivos agrícolas</t>
  </si>
  <si>
    <t>Fabricação de adubos e fertilizantes</t>
  </si>
  <si>
    <t>Fabricação de pólvoras, explosivos e detonantes</t>
  </si>
  <si>
    <t>Fabricação de artigos pirotécnicos</t>
  </si>
  <si>
    <t>Fabricação de tintas, vernizes, esmaltes e lacas</t>
  </si>
  <si>
    <t>Fabricação de adesivos e selantes</t>
  </si>
  <si>
    <t>Fabricação de óleos vegetais refinados, exceto óleo de milho</t>
  </si>
  <si>
    <t>Fabricação de pós alimentícios</t>
  </si>
  <si>
    <t>Fabricação de sabões e detergentes sintéticos</t>
  </si>
  <si>
    <t>Fabricação de produtos de limpeza e polimento</t>
  </si>
  <si>
    <t>Fabricação de desinfestantes domissanitários</t>
  </si>
  <si>
    <t>Fabricação de cosméticos, produtos de perfumaria e de higiene pessoal</t>
  </si>
  <si>
    <t>Fabricação de velas, inclusive decorativas</t>
  </si>
  <si>
    <t>INDÚSTRIA DE PRODUTOS - MEDICAMENTOS</t>
  </si>
  <si>
    <t>Fabricação de medicamentos alopáticos para uso humano</t>
  </si>
  <si>
    <t>Fabricação de medicamentos homeopáticos para uso humano</t>
  </si>
  <si>
    <t>Fabricação de medicamentos para uso veterinário</t>
  </si>
  <si>
    <t>INDÚSTRIA DE PRODUTOS - PETRÓLEO</t>
  </si>
  <si>
    <t>Fabricação de produtos do refino de petróleo</t>
  </si>
  <si>
    <t>Fabricação de álcool</t>
  </si>
  <si>
    <t>INDÚSTRIA DE PRODUTOS DE MATERIAIS PLÁSTICOS</t>
  </si>
  <si>
    <t>Fabricação de artefatos de material plástico para uso na construção, exceto tubos e acessórios</t>
  </si>
  <si>
    <t>Fabricação de artefatos de material plástico para usos industriais</t>
  </si>
  <si>
    <t>Fabricação de artefatos de material plástico para uso pessoal e doméstico</t>
  </si>
  <si>
    <t>Fabricação de embalagens de material plástico</t>
  </si>
  <si>
    <t>Fabricação de tubos e acessórios de material plástico para uso na construção</t>
  </si>
  <si>
    <t>INDÚSTRIA TEXTIL</t>
  </si>
  <si>
    <t>Preparação e fiação de fibras têxteis naturais, exceto algodão</t>
  </si>
  <si>
    <t>Fabricação de outros produtos têxteis não especificados</t>
  </si>
  <si>
    <t>Preparação e fiação de fibras de algodão</t>
  </si>
  <si>
    <t>Fiação de fibras artificiais e sintéticas</t>
  </si>
  <si>
    <t>Fabricação de linhas para costurar e bordar</t>
  </si>
  <si>
    <t>Tecelagem de fios de fibras têxteis naturais, exceto algodão</t>
  </si>
  <si>
    <t>Fabricação de tecidos de malha</t>
  </si>
  <si>
    <t>Tecelagem de fios de fibras artificiais e sintéticas</t>
  </si>
  <si>
    <t>Fabricação de tecidos especiais, inclusive artefatos</t>
  </si>
  <si>
    <t>Fabricação de artefatos de cordoaria</t>
  </si>
  <si>
    <t>Outros serviços de acabamento em fios, tecidos, artefatos têxteis e peças do vestuário</t>
  </si>
  <si>
    <t>Fabricação de artefatos de tapeçaria</t>
  </si>
  <si>
    <t>INDÚSTRIA DE VESTUÁRIO, CALÇADOS E ARTEFATOS DE TECIDOS</t>
  </si>
  <si>
    <t>Confecção de peças do vestuário, exceto roupas íntimas e as confeccionadas sob medida</t>
  </si>
  <si>
    <t>Confecção de roupas íntimas</t>
  </si>
  <si>
    <t>Fabricação de artefatos têxteis para uso doméstico</t>
  </si>
  <si>
    <t>Confecção de roupas profissionais, exceto sob medida</t>
  </si>
  <si>
    <t>Fabricação de equipamentos e acessórios para segurança pessoal e profissional</t>
  </si>
  <si>
    <t>Fabricação de artigos do vestuário, produzidos em malharias e tricotagens, exceto meias</t>
  </si>
  <si>
    <t>Fabricação de meias</t>
  </si>
  <si>
    <t>Fabricação de acessórios do vestuário, exceto para segurança e proteção</t>
  </si>
  <si>
    <t>Fabricação de guarda-chuvas e similares</t>
  </si>
  <si>
    <t>Fabricação de artigos para viagem, bolsas e semelhantes de qualquer material</t>
  </si>
  <si>
    <t>INDÚSTRIA DE PRODUTOS ALIMENTARES</t>
  </si>
  <si>
    <t>Moagem e fabricação de produtos de origem vegetal não especificados</t>
  </si>
  <si>
    <t>Moagem de trigo e fabricação de derivados</t>
  </si>
  <si>
    <t>Torrefação e moagem de café</t>
  </si>
  <si>
    <t>Fabricação de produtos à base de café</t>
  </si>
  <si>
    <t>Fabricação de farinha de milho e derivados, exceto óleos de milho</t>
  </si>
  <si>
    <t>Fabricação de farinha de mandioca e derivados</t>
  </si>
  <si>
    <t>Fabricação de refrigerantes</t>
  </si>
  <si>
    <t>Fabricação de açúcar de cana refinado</t>
  </si>
  <si>
    <t>Fabricação de amidos e féculas de vegetais</t>
  </si>
  <si>
    <t>Fabricação de açúcar de cereais (dextrose) e de beterraba</t>
  </si>
  <si>
    <t>Fabricação de produtos derivados do cacau e de chocolates</t>
  </si>
  <si>
    <t>Fabricação de frutas cristalizadas, balas e semelhantes</t>
  </si>
  <si>
    <t>Fabricação de conservas de legumes e outros vegetais, exceto palmito</t>
  </si>
  <si>
    <t>Fabricação de conservas de legumes e outros vegetais</t>
  </si>
  <si>
    <t>Fabricação de conservas de frutas</t>
  </si>
  <si>
    <t>Fabricação de outros produtos alimentícios não especificados</t>
  </si>
  <si>
    <t>Fabricação de especiarias, molhos, temperos e condimentos</t>
  </si>
  <si>
    <t>Refino e outros tratamentos do sal</t>
  </si>
  <si>
    <t>Fabricação de margarina e outras gorduras vegetais e de óleos não-comestíveis de animais</t>
  </si>
  <si>
    <t>Fabricação de vinagres</t>
  </si>
  <si>
    <t>Frigorífico - abate de bovinos</t>
  </si>
  <si>
    <t>Frigorífico - abate de suínos</t>
  </si>
  <si>
    <t>Frigorífico - abate de eqüinos</t>
  </si>
  <si>
    <t>Abate de aves</t>
  </si>
  <si>
    <t>Fabricação de produtos de carne</t>
  </si>
  <si>
    <t>Preparação de subprodutos do abate</t>
  </si>
  <si>
    <t>Preservação de peixes, crustáceos e moluscos</t>
  </si>
  <si>
    <t>Fabricação de conservas de peixes, crustáceos e moluscos</t>
  </si>
  <si>
    <t>Fabricação de laticínios</t>
  </si>
  <si>
    <t>Fabricação de massas alimentícias</t>
  </si>
  <si>
    <t>Fabricação de produtos de panificação</t>
  </si>
  <si>
    <t>Fabricação de sorvetes e outros gelados comestíveis</t>
  </si>
  <si>
    <t>Fabricação de fermentos e leveduras</t>
  </si>
  <si>
    <t>Fabricação de gelo comum</t>
  </si>
  <si>
    <t>Fabricação de alimentos para animais</t>
  </si>
  <si>
    <t>Fabricação de alimentos dietéticos e complementos alimentares</t>
  </si>
  <si>
    <t>INDÚSTRIA DE BEBIDAS</t>
  </si>
  <si>
    <t>Fabricação de vinho</t>
  </si>
  <si>
    <t>Fabricação de aguardente de cana-de-açúcar</t>
  </si>
  <si>
    <t>Fabricação de outras aguardentes e bebidas destiladas</t>
  </si>
  <si>
    <t>Fabricação de cervejas e chopes</t>
  </si>
  <si>
    <t>Fabricação de malte, inclusive malte uísque</t>
  </si>
  <si>
    <t>Fabricação de águas envasadas</t>
  </si>
  <si>
    <t>Fabricação de refrescos, xaropes e pós para refrescos, exceto refrescos de frutas</t>
  </si>
  <si>
    <t>INDÚSTRIA DE FUMO</t>
  </si>
  <si>
    <t>Processamento industrial do fumo</t>
  </si>
  <si>
    <t>Fabricação de cigarros</t>
  </si>
  <si>
    <t>Fabricação de cigarrilhas e charutos</t>
  </si>
  <si>
    <t>Fabricação de outros produtos do fumo, exceto cigarros, cigarrilhas e charutos</t>
  </si>
  <si>
    <t>INDÚSTRIA DE EDITORIA E GRÁFICA</t>
  </si>
  <si>
    <t>Edição de jornais</t>
  </si>
  <si>
    <t>Edição de revistas</t>
  </si>
  <si>
    <t>Edição de livros</t>
  </si>
  <si>
    <t>Impressão de material para outros usos</t>
  </si>
  <si>
    <t>Impressão de material para uso publicitário</t>
  </si>
  <si>
    <t>Impressão de material de segurança</t>
  </si>
  <si>
    <t>Impressão de livros, revistas e outras publicações periódicas</t>
  </si>
  <si>
    <t>Impressão de materiais para outros usos</t>
  </si>
  <si>
    <t>Serviços de acabamentos gráficos</t>
  </si>
  <si>
    <t>Serviços de acabamentos gráficos, exceto encadernação e plastificação</t>
  </si>
  <si>
    <t>Serviços de pré-impressão</t>
  </si>
  <si>
    <t>INDÚSTRIAS DIVERSAS</t>
  </si>
  <si>
    <t>Fabricação de aparelhos e equipamentos de medida, teste e controle</t>
  </si>
  <si>
    <t>Fabricação de materiais para medicina e odontologia</t>
  </si>
  <si>
    <t>Fabricação instrumentos não-eletrônicos e utens. de uso médico, cirúrgico, odonto. e de laboratório</t>
  </si>
  <si>
    <t>Fabricação de aparelhos eletromédicos e eletroterapêuticos e equipamentos de irradiação</t>
  </si>
  <si>
    <t>Fabricação de aparelhos fotográficos e cinematográficos, peças e acessórios</t>
  </si>
  <si>
    <t>Fabricação de equipamentos e instrumentos ópticos, peças e acessórios</t>
  </si>
  <si>
    <t>Fabricação de artigos ópticos</t>
  </si>
  <si>
    <t>Lapidação de gemas</t>
  </si>
  <si>
    <t>Fabricação de artefatos de joalheria e ourivesaria</t>
  </si>
  <si>
    <t>Fabricação de bijuterias e artefatos semelhantes</t>
  </si>
  <si>
    <t>Cunhagem de moedas e medalhas</t>
  </si>
  <si>
    <t>Fabricação de instrumentos musicais, peças e acessórios</t>
  </si>
  <si>
    <t>Fabricação de escovas, pincéis e vassouras</t>
  </si>
  <si>
    <t>Fabricação de outros brinquedos e jogos recreativos não especificados</t>
  </si>
  <si>
    <t>Confecção de peças do vestuário, exceto roupas íntimas</t>
  </si>
  <si>
    <t>Fabricação de aviamentos para costura</t>
  </si>
  <si>
    <t>Fabricação de letras, letreiros e placas de qualquer material, exceto luminosos</t>
  </si>
  <si>
    <t>Fabricação de filtros para cigarros</t>
  </si>
  <si>
    <t>Fabricação de calçados de couro</t>
  </si>
  <si>
    <t>Fabricação de calçados de materiais não especificados</t>
  </si>
  <si>
    <t>Fabricação de calçados de material sintético</t>
  </si>
  <si>
    <t>INDÚSTRIA DE CONSTRUÇÃO</t>
  </si>
  <si>
    <t>Construção de edifícios</t>
  </si>
  <si>
    <t>Construção de rodovias e ferrovias</t>
  </si>
  <si>
    <t>Construção de obras-de-arte especiais</t>
  </si>
  <si>
    <t>Obras de montagem industrial</t>
  </si>
  <si>
    <t>Obras de urbanização - ruas, praças e calçadas</t>
  </si>
  <si>
    <t>Outras obras de engenharia civil não especificadas</t>
  </si>
  <si>
    <t>Perfurações e sondagens</t>
  </si>
  <si>
    <t>Obras de engenharia civil não especificadas</t>
  </si>
  <si>
    <t>Outras obras de instalações em construções não especificadas</t>
  </si>
  <si>
    <t>Instalação, manutenção e reparação de elevadores, escadas e esteiras rolantes</t>
  </si>
  <si>
    <t>Obras de instalações em construções não especificadas</t>
  </si>
  <si>
    <t>Obras de terraplenagem</t>
  </si>
  <si>
    <t>Montagem e instalação de sistemas e equipamentos de iluminação e sinalização</t>
  </si>
  <si>
    <t>Serviços de preparação do terreno não especificados</t>
  </si>
  <si>
    <t>Demolição de edifícios e outras estruturas</t>
  </si>
  <si>
    <t>INDÚSTRIA DE UTILIDADE PÚBLICA</t>
  </si>
  <si>
    <t>Distribuição de energia elétrica</t>
  </si>
  <si>
    <t>Distribuição de combustíveis gasosos por redes urbanas</t>
  </si>
  <si>
    <t>Captação, tratamento e distribuição de água</t>
  </si>
  <si>
    <t>Coleta de resíduos não-perigosos</t>
  </si>
  <si>
    <t>COMÉRCIO VAREJISTA</t>
  </si>
  <si>
    <t>Comércio varejista de hortifrutigranjeiros</t>
  </si>
  <si>
    <t>Comércio varejista de laticínios e frios</t>
  </si>
  <si>
    <t>Padaria e confeitaria com predominância de produção própria</t>
  </si>
  <si>
    <t>Comércio varejista de carnes - açougues</t>
  </si>
  <si>
    <t>Peixaria</t>
  </si>
  <si>
    <t>Comércio varejista de bebidas</t>
  </si>
  <si>
    <t>Tabacaria</t>
  </si>
  <si>
    <t>Comércio varejista de produtos alimentícios em geral ou especializado não especificados</t>
  </si>
  <si>
    <t>Comércio varejista de produtos farmacêuticos, com manipulação de fórmulas</t>
  </si>
  <si>
    <t>Comércio varejista de cosméticos, produtos de perfumaria e de higiene pessoal</t>
  </si>
  <si>
    <t>Comércio varejista de medicamentos veterinários</t>
  </si>
  <si>
    <t>Comércio varejista de artigos médicos e ortopédicos</t>
  </si>
  <si>
    <t>Comércio varejista de produtos saneantes domissanitários</t>
  </si>
  <si>
    <t>Comércio varejista de tecidos</t>
  </si>
  <si>
    <t>Comércio varejista de artigos do vestuário e acessórios</t>
  </si>
  <si>
    <t>Comércio varejista de calçados</t>
  </si>
  <si>
    <t>Comercio varejista de artigos de armarinho</t>
  </si>
  <si>
    <t>Comércio varejista de móveis</t>
  </si>
  <si>
    <t>Comércio varejista de artigos de colchoaria</t>
  </si>
  <si>
    <t>Comércio varejista de artigos de tapeçaria, cortinas e persianas</t>
  </si>
  <si>
    <t>Comercio varejista de artigos de cama, mesa e banho</t>
  </si>
  <si>
    <t>Comércio varejista de ferragens e ferramentas</t>
  </si>
  <si>
    <t>Comércio atacadista de máquinas e equipamentos para uso industrial; partes e peças</t>
  </si>
  <si>
    <t>Comércio varejista de vidros</t>
  </si>
  <si>
    <t>Comércio varejista de madeira e artefatos</t>
  </si>
  <si>
    <t>Comércio varejista de materiais de construção em geral</t>
  </si>
  <si>
    <t>Comércio varejista de tintas e materiais para pintura</t>
  </si>
  <si>
    <t>Comércio varejista de material elétrico</t>
  </si>
  <si>
    <t>Comércio a varejo de automóveis, camionetas e utilitários novos</t>
  </si>
  <si>
    <t>Comércio a varejo de peças e acessórios novos para veículos automotores</t>
  </si>
  <si>
    <t>Comércio varejista de bicicletas e triciclos; peças e acessórios</t>
  </si>
  <si>
    <t>Representantes comerciais e agentes do comércio de mercadorias em geral não especializado</t>
  </si>
  <si>
    <t>Lojas de variedades, exceto lojas de departamentos ou magazines</t>
  </si>
  <si>
    <t>Comércio varejista de equipamentos para escritório</t>
  </si>
  <si>
    <t>Comércio varejista especializado de equipamentos de telefonia e comunicação</t>
  </si>
  <si>
    <t>Comércio varejista especializado de equipamentos e suprimentos de informática</t>
  </si>
  <si>
    <t>Representantes comerciais e agentes do comércio de máquinas, equipamentos, embarcações e aeronaves</t>
  </si>
  <si>
    <t>Comércio varejista acessórios p/ aparelhos eletroeletr. uso doméstico, exceto inform./comunicação</t>
  </si>
  <si>
    <t>Comércio varejista de combustíveis para veículos automotores</t>
  </si>
  <si>
    <t>Comércio varejista de gás liqüefeito de petróleo (GLP)</t>
  </si>
  <si>
    <t>Comércio varejista de artigos de papelaria</t>
  </si>
  <si>
    <t>Comércio varejista de jornais e revistas</t>
  </si>
  <si>
    <t>Comércio varejista especializado de instrumentos musicais e acessórios</t>
  </si>
  <si>
    <t>Comércio varejista de artigos de joalheria</t>
  </si>
  <si>
    <t>Comércio varejista de artigos de óptica</t>
  </si>
  <si>
    <t>Comércio varejista de artigos fotográficos e para filmagem</t>
  </si>
  <si>
    <t>Comércio varejista de brinquedos e artigos recreativos</t>
  </si>
  <si>
    <t>Comércio varejista de artigos de caça, pesca e camping</t>
  </si>
  <si>
    <t>Comércio varejista de outros produtos não especificados</t>
  </si>
  <si>
    <t>Comércio varejista de outros artigos de uso doméstico não especificados</t>
  </si>
  <si>
    <t>Comércio varejista de artigos de uso doméstico não especificados</t>
  </si>
  <si>
    <t>Comércio varejista de plantas e flores naturais</t>
  </si>
  <si>
    <t>Comércio varejista de animais vivos e de artigos e alimentos para animais de estimação</t>
  </si>
  <si>
    <t>Casas lotéricas</t>
  </si>
  <si>
    <t>Comércio varejista de outros artigos usados</t>
  </si>
  <si>
    <t>Comércio varejista de suvenires, bijuterias e artesanatos</t>
  </si>
  <si>
    <t>Comércio varejista de fogos de artifício e artigos pirotécnicos</t>
  </si>
  <si>
    <t>Comércio varejista de outros produtos novos não especificados</t>
  </si>
  <si>
    <t>COMÉRCIO ATACADISTA</t>
  </si>
  <si>
    <t>Comércio atacadista de produtos da extração mineral, exceto combustíveis</t>
  </si>
  <si>
    <t>Comércio atacadista de combustíveis sólidos, líquidos e gasosos, exceto gás natural e GLP</t>
  </si>
  <si>
    <t>Comércio atacadista de combustíveis de origem mineral em bruto</t>
  </si>
  <si>
    <t>Comércio atacadista de matérias-primas agrícolas não especificadas</t>
  </si>
  <si>
    <t>Comércio atacadista de matérias-primas agrícolas com atividade de fracionamento e acondicionamento</t>
  </si>
  <si>
    <t>Comércio atacadista de madeira e produtos derivados</t>
  </si>
  <si>
    <t>Comércio atacadista de animais vivos</t>
  </si>
  <si>
    <t>Comércio atacadista de animais vivos, alimentos para animais e matérias-primas agrícolas</t>
  </si>
  <si>
    <t>Comércio atacadista de frutas, verduras, raízes, tubérculos, hortaliças e legumes frescos</t>
  </si>
  <si>
    <t>Comércio atacadista de leite e laticínios</t>
  </si>
  <si>
    <t>Comércio atacadista de pães, bolos, biscoitos e similares</t>
  </si>
  <si>
    <t>Comércio atacadista de carnes bovinas e suínas e derivados</t>
  </si>
  <si>
    <t>Comércio atacadista de pescados e frutos do mar</t>
  </si>
  <si>
    <t>Comércio atacadista de cerveja, chope e refrigerante</t>
  </si>
  <si>
    <t>Comércio atacadista de cereais e leguminosas beneficiados</t>
  </si>
  <si>
    <t>Comércio atacadista de mercadorias em geral, com predominância de produtos alimentícios</t>
  </si>
  <si>
    <t>Fabricação de produtos alimentícios não especificados</t>
  </si>
  <si>
    <t>Comércio atacadista de medicamentos e drogas de uso humano</t>
  </si>
  <si>
    <t>Comércio atacadista de produtos de higiene pessoal</t>
  </si>
  <si>
    <t>Comércio atacadista de medicamentos e drogas de uso veterinário</t>
  </si>
  <si>
    <t>Comércio atacadista de produtos de higiene, limpeza e conservação domiciliar</t>
  </si>
  <si>
    <t>Comércio atacadista de produtos odontológicos</t>
  </si>
  <si>
    <t>Comércio atacadista de defensivos agrícolas, adubos, fertilizantes e corretivos do solo</t>
  </si>
  <si>
    <t>Comércio atacadista de outros produtos químicos e petroquímicos não especificados</t>
  </si>
  <si>
    <t>Comércio atacadista de tecidos</t>
  </si>
  <si>
    <t>Comércio atacadista de tecidos, artefatos de tecidos e de armarinho</t>
  </si>
  <si>
    <t>Comércio atacadista de artigos do vestuário e acessórios, exceto profissionais e de segurança</t>
  </si>
  <si>
    <t>Comércio atacadista de bolsas, malas e artigos de viagem</t>
  </si>
  <si>
    <t>Comércio atacadista de calçados</t>
  </si>
  <si>
    <t>Comércio atacadista de roupas e acessórios para uso profissional e de segurança do trabalho</t>
  </si>
  <si>
    <t>Comércio atacadista de artigos de armarinho</t>
  </si>
  <si>
    <t>Comércio atacadista de móveis e artigos de colchoaria</t>
  </si>
  <si>
    <t>Comércio atacadista de equipamentos e artigos de uso pessoal e doméstico não especificados</t>
  </si>
  <si>
    <t>Comércio atacadista de artigos de tapeçaria; persianas e cortinas</t>
  </si>
  <si>
    <t>Comércio atacadista de artigos de cama, mesa e banho</t>
  </si>
  <si>
    <t>Comércio atacadista de ferragens e ferramentas</t>
  </si>
  <si>
    <t>Comércio atacadista de bombas e compressores; partes e peças</t>
  </si>
  <si>
    <t>Comércio atacadista de vidros, espelhos e vitrais</t>
  </si>
  <si>
    <t>Comércio atacadista de materiais de construção em geral</t>
  </si>
  <si>
    <t>Comércio atacadista de tintas, vernizes e similares</t>
  </si>
  <si>
    <t>Comércio atacadista de material elétrico</t>
  </si>
  <si>
    <t>Comércio por atacado de automóveis, camionetas e utilitários novos e usados</t>
  </si>
  <si>
    <t>Comércio por atacado de peças e acessórios novos para veículos automotores</t>
  </si>
  <si>
    <t>Comércio atacadista de bicicletas, triciclos e outros veículos recreativos</t>
  </si>
  <si>
    <t>Comércio atacadista de mercadorias em geral, sem predominância de alimentos ou insumos agropecuários</t>
  </si>
  <si>
    <t>Comércio atacadista de máquinas e equipamentos para uso comercial; partes e peças</t>
  </si>
  <si>
    <t>Comércio atacadista de componentes eletrônicos e equipamentos de telefonia e comunicação</t>
  </si>
  <si>
    <t>Comércio atacadista de equipamentos de informática</t>
  </si>
  <si>
    <t>Comércio atacadista de máquinas, aparelhos e equipamentos para uso agropecuário; partes e peças</t>
  </si>
  <si>
    <t>Comércio varejista especializado de eletrodomésticos e equipamentos de áudio e vídeo</t>
  </si>
  <si>
    <t>Comércio atacadista máquinas, aparelhos e equipamentos de odonto-médico-hospitalar; partes e peças</t>
  </si>
  <si>
    <t>Comércio atacadista de combustíveis de origem vegetal, exceto álcool carburante</t>
  </si>
  <si>
    <t>Comércio atacadista de lubrificantes</t>
  </si>
  <si>
    <t>Comércio atacadista de papel e papelão em bruto</t>
  </si>
  <si>
    <t>Comércio atacadista de livros, jornais e outras publicações</t>
  </si>
  <si>
    <t>Comércio atacadista equipamentos e artigos de uso pessoal e doméstico não especificados</t>
  </si>
  <si>
    <t>Comércio atacadista especializado em outros produtos intermediários não especificados</t>
  </si>
  <si>
    <t>Comércio varejista de artigos recreativos e esportivos</t>
  </si>
  <si>
    <t>Comércio atacadista de couros, lãs, peles e outros subprodutos não-comestíveis de origem animal</t>
  </si>
  <si>
    <t>Comércio atacadista de sementes, flores, plantas e gramas</t>
  </si>
  <si>
    <t>Comércio atacadista de cigarros, cigarrilhas e charutos</t>
  </si>
  <si>
    <t>Atividades de despachantes aduaneiros</t>
  </si>
  <si>
    <t>SERVIÇOS DE TRANSPORTE</t>
  </si>
  <si>
    <t>Transporte rodoviário coletivo de passageiros, com itinerário fixo, municipal</t>
  </si>
  <si>
    <t>Outras atividades auxiliares dos transportes terrestres não especificadas</t>
  </si>
  <si>
    <t>Transporte rodoviário de mudanças</t>
  </si>
  <si>
    <t>Transporte rodoviário de carga, exceto produtos perigosos e mudanças</t>
  </si>
  <si>
    <t>Transporte metroviário</t>
  </si>
  <si>
    <t>Transporte marítimo de cabotagem - passageiros</t>
  </si>
  <si>
    <t>Transporte por navegação interior de carga, municipal, exceto travessia</t>
  </si>
  <si>
    <t>Transporte aéreo de passageiros regular</t>
  </si>
  <si>
    <t>Serviço de táxi aéreo e locação de aeronaves com tripulação</t>
  </si>
  <si>
    <t>Transporte dutoviário</t>
  </si>
  <si>
    <t>Trens turísticos, teleféricos e similares</t>
  </si>
  <si>
    <t>SERVIÇOS DE COMUNICAÇÕES</t>
  </si>
  <si>
    <t>Atividades do Correio Nacional</t>
  </si>
  <si>
    <t>Serviços de redes de transporte de telecomunicações - SRTT</t>
  </si>
  <si>
    <t>SERVIÇOS DE ALOJAMENTO E ALIMENTAÇÃO</t>
  </si>
  <si>
    <t>Hotéis</t>
  </si>
  <si>
    <t>Pensões (alojamento)</t>
  </si>
  <si>
    <t>Outros tipos de alojamento não especificados</t>
  </si>
  <si>
    <t>Restaurantes e similares</t>
  </si>
  <si>
    <t>Bares e outros estabelecimentos especializados em servir bebidas</t>
  </si>
  <si>
    <t>Lanchonetes, casas de chá, de sucos e similares</t>
  </si>
  <si>
    <t>Serviços de alimentação para eventos e recepções - bufê</t>
  </si>
  <si>
    <t>Serviços ambulantes de alimentação</t>
  </si>
  <si>
    <t>SERVIÇOS DE REPARAÇÃO, MANUTENÇÃO E CONSERVAÇÃO</t>
  </si>
  <si>
    <t>Manutenção e reparação de equipamentos e produtos não especificados</t>
  </si>
  <si>
    <t>Fabricação de máquinas e equipamentos de uso geral não especificados</t>
  </si>
  <si>
    <t>Serviços de manutenção e reparação mecânica de veículos automotores</t>
  </si>
  <si>
    <t>Reparação de artigos do mobiliário</t>
  </si>
  <si>
    <t>Reparação e manutenção de outros objetos e equipamentos pessoais e domésticos não especificados</t>
  </si>
  <si>
    <t>Reparação e manutenção de objetos e equipamentos pessoais e domésticos não especificados</t>
  </si>
  <si>
    <t>Reparação de calçados, bolsas e artigos de viagem</t>
  </si>
  <si>
    <t>Reparação de jóias</t>
  </si>
  <si>
    <t>SERVIÇOS PESSOAIS</t>
  </si>
  <si>
    <t>Lavanderias</t>
  </si>
  <si>
    <t>Cabeleireiros</t>
  </si>
  <si>
    <t>Clínicas de estética e similares</t>
  </si>
  <si>
    <t>Outras atividades de serviços pessoais não especificadas</t>
  </si>
  <si>
    <t>Serviços de funerárias</t>
  </si>
  <si>
    <t>Atividades de rádio</t>
  </si>
  <si>
    <t>Atividades de televisão aberta</t>
  </si>
  <si>
    <t>SERVIÇOS DE DIVERSÃO</t>
  </si>
  <si>
    <t>Outras atividades de recreação e lazer não especificadas</t>
  </si>
  <si>
    <t>Discotecas, danceterias, salões de dança e similares</t>
  </si>
  <si>
    <t>Artes cênicas, espetáculos e atividades complementares não especificados</t>
  </si>
  <si>
    <t>Aluguel de equipamentos recreativos e esportivos</t>
  </si>
  <si>
    <t>Exploração de jogos eletrônicos recreativos</t>
  </si>
  <si>
    <t>Clubes sociais, esportivos e similares</t>
  </si>
  <si>
    <t>Atividades de recreação e lazer não especificadas</t>
  </si>
  <si>
    <t>SERVIÇOS COMERCIAIS</t>
  </si>
  <si>
    <t>Atividades de apoio à agricultura não especificadas</t>
  </si>
  <si>
    <t>Atividades de apoio à pecuária não especificadas</t>
  </si>
  <si>
    <t>Serviços de agronomia e de consultoria às atividades agrícolas e pecuárias</t>
  </si>
  <si>
    <t>Compra e venda de imóveis próprios</t>
  </si>
  <si>
    <t>Administração de consórcios para aquisição de bens e direitos</t>
  </si>
  <si>
    <t>Emissão de vales-alimentação, vales-transporte e similares</t>
  </si>
  <si>
    <t>Outras atividades auxiliares dos serviços financeiros não especificadas</t>
  </si>
  <si>
    <t>Atividades de administração de fundos por contrato ou comissão</t>
  </si>
  <si>
    <t>Atividades auxiliares de seguros, previdência complementar e planos de saúde</t>
  </si>
  <si>
    <t>Atividades auxiliares de transportes aéreos, exceto operação de aeroportos e campos de aterrissagem</t>
  </si>
  <si>
    <t>Atividades auxiliares dos transportes terrestres não especificadas</t>
  </si>
  <si>
    <t>Atividades auxiliares dos transportes aquaviários não especificadas</t>
  </si>
  <si>
    <t>Armazéns gerais</t>
  </si>
  <si>
    <t>Agências de viagens</t>
  </si>
  <si>
    <t>Serviços de arquitetura</t>
  </si>
  <si>
    <t>Atividades de estudos geológicos</t>
  </si>
  <si>
    <t>Limpeza em prédios e em domicílios</t>
  </si>
  <si>
    <t>Decoração de interiores</t>
  </si>
  <si>
    <t>Suporte técnico, manutenção e outros serviços em tecnologia da informação</t>
  </si>
  <si>
    <t>Serviços advocatícios</t>
  </si>
  <si>
    <t>Consultoria em publicidade</t>
  </si>
  <si>
    <t>Promoção de vendas</t>
  </si>
  <si>
    <t>Atividades de pós-produção cinematográfica, de vídeos e de programas de televisão não especificadas</t>
  </si>
  <si>
    <t>Atividades de produção de fotografias</t>
  </si>
  <si>
    <t>Atividades de vigilância e segurança privada</t>
  </si>
  <si>
    <t>Outras atividades de serviços prestados principalmente às empresas não especificadas</t>
  </si>
  <si>
    <t>Serviços de microfilmagem</t>
  </si>
  <si>
    <t>Serviços de lavagem, lubrificação e polimento de veículos automotores</t>
  </si>
  <si>
    <t>Tinturarias</t>
  </si>
  <si>
    <t>Atividades auxiliares dos serviços financeiros não especificadas</t>
  </si>
  <si>
    <t>Atividades de práticas integrativas e complementares em saúde humana</t>
  </si>
  <si>
    <t>Laboratórios clínicos</t>
  </si>
  <si>
    <t>Atividades de fisioterapia</t>
  </si>
  <si>
    <t>Atividades de profissionais da área de saúde não especificadas</t>
  </si>
  <si>
    <t>Atividades veterinárias</t>
  </si>
  <si>
    <t>Planos de saúde</t>
  </si>
  <si>
    <t>Atividades de profissionais da área de saúde, exceto médicos e odontólogos</t>
  </si>
  <si>
    <t>COMÉRCIO, INCORPORAÇÃO E LOTEAMENTO E ADMINISTRAÇÃO DE IMÓVIES</t>
  </si>
  <si>
    <t>Corretagem no aluguel de imóveis</t>
  </si>
  <si>
    <t>Gestão e administração da propriedade imobiliária</t>
  </si>
  <si>
    <t>Atividades imobiliárias de imóveis próprios</t>
  </si>
  <si>
    <t>Transporte rodoviário de carga, exceto produtos perigosos e mudanças, municipal</t>
  </si>
  <si>
    <t>Aluguel máquinas e equipamentos comerciais e industriais não especificados, sem operador</t>
  </si>
  <si>
    <t>Seleção e agenciamento de mão-de-obra</t>
  </si>
  <si>
    <t>Preparação de documentos e serviços especializados de apoio administrativo não especificados</t>
  </si>
  <si>
    <t>ENTIDADES FINANCEIRAS</t>
  </si>
  <si>
    <t>Holdings de instituições financeiras</t>
  </si>
  <si>
    <t>Bancos comerciais</t>
  </si>
  <si>
    <t>Bancos de investimento</t>
  </si>
  <si>
    <t>Sociedades de investimento</t>
  </si>
  <si>
    <t>Arrendamento mercantil</t>
  </si>
  <si>
    <t>Bancos múltiplos, com carteira comercial</t>
  </si>
  <si>
    <t>Cooperativas de crédito mútuo</t>
  </si>
  <si>
    <t>Distribuidoras de títulos e valores mobiliários</t>
  </si>
  <si>
    <t>Outras atividades de serviços financeiros não especificadas</t>
  </si>
  <si>
    <t>Atividades associativas não especificadas</t>
  </si>
  <si>
    <t>Seguros de vida</t>
  </si>
  <si>
    <t>Sociedades de capitalização</t>
  </si>
  <si>
    <t>Previdência complementar fechada</t>
  </si>
  <si>
    <t>Holdings de instituições não-financeiras</t>
  </si>
  <si>
    <t>Atividades de consultoria em gestão empresarial, exceto consultoria técnica específica</t>
  </si>
  <si>
    <t>Outras atividades de prestação de serviços de informação não especificadas</t>
  </si>
  <si>
    <t>FUNDAÇÕES, ENTIDADES E ASSOCIAÇÕES DE FINS NÃO LUCRATIVOS</t>
  </si>
  <si>
    <t>Albergues assistenciais</t>
  </si>
  <si>
    <t>Regulação das atividades de saúde, educação, serviços culturais e outros serviços sociais</t>
  </si>
  <si>
    <t>Previdência complementar aberta</t>
  </si>
  <si>
    <t>Atividades de organizações sindicais</t>
  </si>
  <si>
    <t>Atividades de organizações associativas profissionais</t>
  </si>
  <si>
    <t>Atividades de organizações associativas ligadas à cultura e à arte</t>
  </si>
  <si>
    <t>Atividades de organizações religiosas</t>
  </si>
  <si>
    <t>Atividades de organizações políticas</t>
  </si>
  <si>
    <t>Atividades de associações de defesa de direitos sociais</t>
  </si>
  <si>
    <t>Ensino fundamental</t>
  </si>
  <si>
    <t>Ensino médio</t>
  </si>
  <si>
    <t>Educação superior - graduação</t>
  </si>
  <si>
    <t>Ensino de idiomas</t>
  </si>
  <si>
    <t>Cursos preparatórios para concursos</t>
  </si>
  <si>
    <t>Educação profissional de nível técnico</t>
  </si>
  <si>
    <t>Outras atividades de ensino não especificadas</t>
  </si>
  <si>
    <t>Formação de condutores</t>
  </si>
  <si>
    <t>Ensino de música</t>
  </si>
  <si>
    <t>Ensino de esportes</t>
  </si>
  <si>
    <t>Ensino de arte e cultura não especificado</t>
  </si>
  <si>
    <t>COOPERATIVAS</t>
  </si>
  <si>
    <t>Cooperativas de crédito rural</t>
  </si>
  <si>
    <t>Crédito cooperativo</t>
  </si>
  <si>
    <t>Atividades de intermediação e agenciamento de serviços e negócios em geral, exceto imobiliários</t>
  </si>
  <si>
    <t>Cooeprativa de seguros</t>
  </si>
  <si>
    <t>Sociedades de crédito imobiliário</t>
  </si>
  <si>
    <t>ADMINISTRAÇÃO PÚBLICA DIRETA OU AUTÁRQUICA</t>
  </si>
  <si>
    <t>Administração pública em geral</t>
  </si>
  <si>
    <t>Administração pública municipal</t>
  </si>
  <si>
    <t>Cartórios</t>
  </si>
  <si>
    <t>RESIDENCIAL</t>
  </si>
  <si>
    <t>X001</t>
  </si>
  <si>
    <t>Residência</t>
  </si>
  <si>
    <t>X002</t>
  </si>
  <si>
    <t>Condomínio de prédio com predominância de ligações residenciais</t>
  </si>
  <si>
    <t>X003</t>
  </si>
  <si>
    <t>Residência em aglomerado</t>
  </si>
  <si>
    <t>Grupo Fator Demanda</t>
  </si>
  <si>
    <t>Ponto de referência:</t>
  </si>
  <si>
    <t>Nº instalação do vizinho:</t>
  </si>
  <si>
    <t xml:space="preserve">Data Expedição:* </t>
  </si>
  <si>
    <t>Quantidade</t>
  </si>
  <si>
    <t>Tipo de pessoa:</t>
  </si>
  <si>
    <t>Tipo de pessoa</t>
  </si>
  <si>
    <t>Pessoa Jurídica</t>
  </si>
  <si>
    <t>Pessoa Física</t>
  </si>
  <si>
    <t>Posição</t>
  </si>
  <si>
    <t>Intervalo</t>
  </si>
  <si>
    <t>DESLOC(A2;1;CORRESP('1 - Solicitação'!$K$125;GrupoRamoAtividade;0);AT4)</t>
  </si>
  <si>
    <t>Indicador</t>
  </si>
  <si>
    <t>ADMINISTRAÇÃO PÚBLICA DIRETA OU AUTÁRQUICAAdministração pública em geral</t>
  </si>
  <si>
    <t>ADMINISTRAÇÃO PÚBLICA DIRETA OU AUTÁRQUICAAdministração pública municipal</t>
  </si>
  <si>
    <t>ADMINISTRAÇÃO PÚBLICA DIRETA OU AUTÁRQUICACartórios</t>
  </si>
  <si>
    <t>AGRICULTURA E CRIAÇÃO ANIMALCultivo de outros cereais não especificados</t>
  </si>
  <si>
    <t>AGRICULTURA E CRIAÇÃO ANIMALCultivo de frutas de lavoura permanente não especificadas</t>
  </si>
  <si>
    <t>AGRICULTURA E CRIAÇÃO ANIMALCultivo de cacau</t>
  </si>
  <si>
    <t>AGRICULTURA E CRIAÇÃO ANIMALCultivo de café</t>
  </si>
  <si>
    <t>AGRICULTURA E CRIAÇÃO ANIMALCultivo de cana-de-açúcar</t>
  </si>
  <si>
    <t>AGRICULTURA E CRIAÇÃO ANIMALHorticultura, exceto morango</t>
  </si>
  <si>
    <t>AGRICULTURA E CRIAÇÃO ANIMALHorticultura</t>
  </si>
  <si>
    <t>AGRICULTURA E CRIAÇÃO ANIMALCultivo de fumo</t>
  </si>
  <si>
    <t>AGRICULTURA E CRIAÇÃO ANIMALProdução de mudas e outras formas de propagação vegetal, certificadas</t>
  </si>
  <si>
    <t>AGRICULTURA E CRIAÇÃO ANIMALCultivo de outras fibras de lavoura temporária não especificadas</t>
  </si>
  <si>
    <t>AGRICULTURA E CRIAÇÃO ANIMALCultivo de flores e plantas ornamentais</t>
  </si>
  <si>
    <t>AGRICULTURA E CRIAÇÃO ANIMALCultivo de seringueira</t>
  </si>
  <si>
    <t>AGRICULTURA E CRIAÇÃO ANIMALConservação de florestas nativas</t>
  </si>
  <si>
    <t>AGRICULTURA E CRIAÇÃO ANIMALCultivo de outras plantas de lavoura permanente não especificadas</t>
  </si>
  <si>
    <t>AGRICULTURA E CRIAÇÃO ANIMALCriação de bovinos para corte</t>
  </si>
  <si>
    <t>AGRICULTURA E CRIAÇÃO ANIMALCriação de bovinos para leite</t>
  </si>
  <si>
    <t>AGRICULTURA E CRIAÇÃO ANIMALCriação de eqüinos</t>
  </si>
  <si>
    <t>AGRICULTURA E CRIAÇÃO ANIMALCriação de suínos</t>
  </si>
  <si>
    <t>AGRICULTURA E CRIAÇÃO ANIMALCriação de ovinos, inclusive para produção de lã</t>
  </si>
  <si>
    <t>AGRICULTURA E CRIAÇÃO ANIMALCriação de caprinos</t>
  </si>
  <si>
    <t>AGRICULTURA E CRIAÇÃO ANIMALCriação de bufalinos</t>
  </si>
  <si>
    <t>AGRICULTURA E CRIAÇÃO ANIMALCriação de animais não especificados</t>
  </si>
  <si>
    <t>AGRICULTURA E CRIAÇÃO ANIMALCriação de aves, exceto galináceos</t>
  </si>
  <si>
    <t>AGRICULTURA E CRIAÇÃO ANIMALApicultura</t>
  </si>
  <si>
    <t>AGRICULTURA E CRIAÇÃO ANIMALCriação de bicho-da-seda</t>
  </si>
  <si>
    <t>AGRICULTURA E CRIAÇÃO ANIMALExtração de madeira em florestas plantadas</t>
  </si>
  <si>
    <t>AGRICULTURA E CRIAÇÃO ANIMALColeta de látex em florestas nativas</t>
  </si>
  <si>
    <t>AGRICULTURA E CRIAÇÃO ANIMALColeta de produtos não-madeireiros não especificados em florestas nativas</t>
  </si>
  <si>
    <t>AGRICULTURA E CRIAÇÃO ANIMALFabricação de produtos químicos orgânicos não especificados</t>
  </si>
  <si>
    <t>AGRICULTURA E CRIAÇÃO ANIMALPesca de peixes em água doce</t>
  </si>
  <si>
    <t>AGRICULTURA E CRIAÇÃO ANIMALCriação de peixes em água doce</t>
  </si>
  <si>
    <t>AGRICULTURA E CRIAÇÃO ANIMALCriação de camarões em água salgada e salobra</t>
  </si>
  <si>
    <t>AGRICULTURA E CRIAÇÃO ANIMALCriação de ostras e mexilhões em água salgada e salobra</t>
  </si>
  <si>
    <t>AGRICULTURA E CRIAÇÃO ANIMALCriação de ostras e mexilhões em água doce</t>
  </si>
  <si>
    <t>AGRICULTURA E CRIAÇÃO ANIMALCriação de escargô</t>
  </si>
  <si>
    <t>AGRICULTURA E CRIAÇÃO ANIMALRanicultura</t>
  </si>
  <si>
    <t>AGRICULTURA E CRIAÇÃO ANIMALColeta de outros produtos aquáticos de água doce</t>
  </si>
  <si>
    <t>AGRICULTURA E CRIAÇÃO ANIMALCultivos e semicultivos da aqüicultura em água doce não especificados</t>
  </si>
  <si>
    <t>COMÉRCIO ATACADISTAComércio atacadista de produtos da extração mineral, exceto combustíveis</t>
  </si>
  <si>
    <t>COMÉRCIO ATACADISTAComércio atacadista de combustíveis sólidos, líquidos e gasosos, exceto gás natural e GLP</t>
  </si>
  <si>
    <t>COMÉRCIO ATACADISTAComércio atacadista de combustíveis de origem mineral em bruto</t>
  </si>
  <si>
    <t>COMÉRCIO ATACADISTAComércio atacadista de matérias-primas agrícolas não especificadas</t>
  </si>
  <si>
    <t>COMÉRCIO ATACADISTAComércio atacadista de matérias-primas agrícolas com atividade de fracionamento e acondicionamento</t>
  </si>
  <si>
    <t>COMÉRCIO ATACADISTAComércio atacadista de animais vivos</t>
  </si>
  <si>
    <t>COMÉRCIO ATACADISTAComércio atacadista de animais vivos, alimentos para animais e matérias-primas agrícolas</t>
  </si>
  <si>
    <t>COMÉRCIO ATACADISTAComércio atacadista de frutas, verduras, raízes, tubérculos, hortaliças e legumes frescos</t>
  </si>
  <si>
    <t>COMÉRCIO ATACADISTAComércio atacadista de leite e laticínios</t>
  </si>
  <si>
    <t>COMÉRCIO ATACADISTAComércio atacadista de pães, bolos, biscoitos e similares</t>
  </si>
  <si>
    <t>COMÉRCIO ATACADISTAComércio atacadista de carnes bovinas e suínas e derivados</t>
  </si>
  <si>
    <t>COMÉRCIO ATACADISTAComércio atacadista de pescados e frutos do mar</t>
  </si>
  <si>
    <t>COMÉRCIO ATACADISTAComércio atacadista de cerveja, chope e refrigerante</t>
  </si>
  <si>
    <t>COMÉRCIO ATACADISTAComércio atacadista de cereais e leguminosas beneficiados</t>
  </si>
  <si>
    <t>COMÉRCIO ATACADISTAComércio atacadista de mercadorias em geral, com predominância de produtos alimentícios</t>
  </si>
  <si>
    <t>COMÉRCIO ATACADISTAFabricação de produtos alimentícios não especificados</t>
  </si>
  <si>
    <t>COMÉRCIO ATACADISTAComércio atacadista de medicamentos e drogas de uso humano</t>
  </si>
  <si>
    <t>COMÉRCIO ATACADISTAComércio atacadista de produtos de higiene pessoal</t>
  </si>
  <si>
    <t>COMÉRCIO ATACADISTAComércio atacadista de medicamentos e drogas de uso veterinário</t>
  </si>
  <si>
    <t>COMÉRCIO ATACADISTAComércio atacadista de produtos de higiene, limpeza e conservação domiciliar</t>
  </si>
  <si>
    <t>COMÉRCIO ATACADISTAComércio atacadista de produtos odontológicos</t>
  </si>
  <si>
    <t>COMÉRCIO ATACADISTAComércio atacadista de defensivos agrícolas, adubos, fertilizantes e corretivos do solo</t>
  </si>
  <si>
    <t>COMÉRCIO ATACADISTAComércio atacadista de outros produtos químicos e petroquímicos não especificados</t>
  </si>
  <si>
    <t>COMÉRCIO ATACADISTAComércio atacadista de tecidos</t>
  </si>
  <si>
    <t>COMÉRCIO ATACADISTAComércio atacadista de tecidos, artefatos de tecidos e de armarinho</t>
  </si>
  <si>
    <t>COMÉRCIO ATACADISTAComércio atacadista de artigos do vestuário e acessórios, exceto profissionais e de segurança</t>
  </si>
  <si>
    <t>COMÉRCIO ATACADISTAComércio atacadista de bolsas, malas e artigos de viagem</t>
  </si>
  <si>
    <t>COMÉRCIO ATACADISTAComércio atacadista de calçados</t>
  </si>
  <si>
    <t>COMÉRCIO ATACADISTAComércio atacadista de roupas e acessórios para uso profissional e de segurança do trabalho</t>
  </si>
  <si>
    <t>COMÉRCIO ATACADISTAComércio atacadista de artigos de armarinho</t>
  </si>
  <si>
    <t>COMÉRCIO ATACADISTAComércio atacadista de móveis e artigos de colchoaria</t>
  </si>
  <si>
    <t>COMÉRCIO ATACADISTAComércio atacadista de equipamentos e artigos de uso pessoal e doméstico não especificados</t>
  </si>
  <si>
    <t>COMÉRCIO ATACADISTAComércio atacadista de artigos de tapeçaria; persianas e cortinas</t>
  </si>
  <si>
    <t>COMÉRCIO ATACADISTAComércio atacadista de artigos de cama, mesa e banho</t>
  </si>
  <si>
    <t>COMÉRCIO ATACADISTAComércio atacadista de ferragens e ferramentas</t>
  </si>
  <si>
    <t>COMÉRCIO ATACADISTAComércio atacadista de bombas e compressores; partes e peças</t>
  </si>
  <si>
    <t>COMÉRCIO ATACADISTAComércio atacadista de vidros, espelhos e vitrais</t>
  </si>
  <si>
    <t>COMÉRCIO ATACADISTAComércio atacadista de madeira e produtos derivados</t>
  </si>
  <si>
    <t>COMÉRCIO ATACADISTAComércio atacadista de materiais de construção em geral</t>
  </si>
  <si>
    <t>COMÉRCIO ATACADISTAComércio atacadista de tintas, vernizes e similares</t>
  </si>
  <si>
    <t>COMÉRCIO ATACADISTAComércio atacadista de material elétrico</t>
  </si>
  <si>
    <t>COMÉRCIO ATACADISTAComércio por atacado de automóveis, camionetas e utilitários novos e usados</t>
  </si>
  <si>
    <t>COMÉRCIO ATACADISTAComércio por atacado de peças e acessórios novos para veículos automotores</t>
  </si>
  <si>
    <t>COMÉRCIO ATACADISTAComércio atacadista de bicicletas, triciclos e outros veículos recreativos</t>
  </si>
  <si>
    <t>COMÉRCIO ATACADISTAComércio atacadista de mercadorias em geral, sem predominância de alimentos ou insumos agropecuários</t>
  </si>
  <si>
    <t>COMÉRCIO ATACADISTAComércio atacadista de máquinas e equipamentos para uso comercial; partes e peças</t>
  </si>
  <si>
    <t>COMÉRCIO ATACADISTAComércio atacadista de componentes eletrônicos e equipamentos de telefonia e comunicação</t>
  </si>
  <si>
    <t>COMÉRCIO ATACADISTAComércio atacadista de equipamentos de informática</t>
  </si>
  <si>
    <t>COMÉRCIO ATACADISTAComércio atacadista de máquinas, aparelhos e equipamentos para uso agropecuário; partes e peças</t>
  </si>
  <si>
    <t>COMÉRCIO ATACADISTAComércio varejista especializado de eletrodomésticos e equipamentos de áudio e vídeo</t>
  </si>
  <si>
    <t>COMÉRCIO ATACADISTAComércio atacadista máquinas, aparelhos e equipamentos de odonto-médico-hospitalar; partes e peças</t>
  </si>
  <si>
    <t>COMÉRCIO ATACADISTAComércio atacadista de máquinas e equipamentos para uso industrial; partes e peças</t>
  </si>
  <si>
    <t>COMÉRCIO ATACADISTAComércio atacadista de combustíveis de origem vegetal, exceto álcool carburante</t>
  </si>
  <si>
    <t>COMÉRCIO ATACADISTAComércio atacadista de lubrificantes</t>
  </si>
  <si>
    <t>COMÉRCIO ATACADISTAComércio atacadista de papel e papelão em bruto</t>
  </si>
  <si>
    <t>COMÉRCIO ATACADISTAComércio atacadista de livros, jornais e outras publicações</t>
  </si>
  <si>
    <t>COMÉRCIO ATACADISTAComércio atacadista equipamentos e artigos de uso pessoal e doméstico não especificados</t>
  </si>
  <si>
    <t>COMÉRCIO ATACADISTAComércio atacadista especializado em outros produtos intermediários não especificados</t>
  </si>
  <si>
    <t>COMÉRCIO ATACADISTAComércio varejista de outros produtos novos não especificados</t>
  </si>
  <si>
    <t>COMÉRCIO ATACADISTAComércio varejista de artigos recreativos e esportivos</t>
  </si>
  <si>
    <t>COMÉRCIO ATACADISTAComércio atacadista de couros, lãs, peles e outros subprodutos não-comestíveis de origem animal</t>
  </si>
  <si>
    <t>COMÉRCIO ATACADISTAComércio atacadista de sementes, flores, plantas e gramas</t>
  </si>
  <si>
    <t>COMÉRCIO ATACADISTAComércio atacadista de cigarros, cigarrilhas e charutos</t>
  </si>
  <si>
    <t>COMÉRCIO ATACADISTAAtividades de despachantes aduaneiros</t>
  </si>
  <si>
    <t>COMÉRCIO VAREJISTAComércio varejista de hortifrutigranjeiros</t>
  </si>
  <si>
    <t>COMÉRCIO VAREJISTAComércio varejista de laticínios e frios</t>
  </si>
  <si>
    <t>COMÉRCIO VAREJISTAPadaria e confeitaria com predominância de produção própria</t>
  </si>
  <si>
    <t>COMÉRCIO VAREJISTAComércio varejista de carnes - açougues</t>
  </si>
  <si>
    <t>COMÉRCIO VAREJISTAPeixaria</t>
  </si>
  <si>
    <t>COMÉRCIO VAREJISTAComércio varejista de bebidas</t>
  </si>
  <si>
    <t>COMÉRCIO VAREJISTATabacaria</t>
  </si>
  <si>
    <t>COMÉRCIO VAREJISTAComércio varejista de produtos alimentícios em geral ou especializado não especificados</t>
  </si>
  <si>
    <t>COMÉRCIO VAREJISTAComércio varejista de produtos farmacêuticos, com manipulação de fórmulas</t>
  </si>
  <si>
    <t>COMÉRCIO VAREJISTAComércio varejista de cosméticos, produtos de perfumaria e de higiene pessoal</t>
  </si>
  <si>
    <t>COMÉRCIO VAREJISTAComércio varejista de medicamentos veterinários</t>
  </si>
  <si>
    <t>COMÉRCIO VAREJISTAComércio varejista de artigos médicos e ortopédicos</t>
  </si>
  <si>
    <t>COMÉRCIO VAREJISTAComércio varejista de produtos saneantes domissanitários</t>
  </si>
  <si>
    <t>COMÉRCIO VAREJISTAComércio varejista de tecidos</t>
  </si>
  <si>
    <t>COMÉRCIO VAREJISTAComércio varejista de artigos do vestuário e acessórios</t>
  </si>
  <si>
    <t>COMÉRCIO VAREJISTAComércio varejista de calçados</t>
  </si>
  <si>
    <t>COMÉRCIO VAREJISTAComercio varejista de artigos de armarinho</t>
  </si>
  <si>
    <t>COMÉRCIO VAREJISTAComércio varejista de móveis</t>
  </si>
  <si>
    <t>COMÉRCIO VAREJISTAComércio varejista de artigos de colchoaria</t>
  </si>
  <si>
    <t>COMÉRCIO VAREJISTAComércio varejista de artigos de tapeçaria, cortinas e persianas</t>
  </si>
  <si>
    <t>COMÉRCIO VAREJISTAComercio varejista de artigos de cama, mesa e banho</t>
  </si>
  <si>
    <t>COMÉRCIO VAREJISTAComércio varejista de ferragens e ferramentas</t>
  </si>
  <si>
    <t>COMÉRCIO VAREJISTAComércio varejista de vidros</t>
  </si>
  <si>
    <t>COMÉRCIO VAREJISTAComércio varejista de madeira e artefatos</t>
  </si>
  <si>
    <t>COMÉRCIO VAREJISTAComércio varejista de materiais de construção em geral</t>
  </si>
  <si>
    <t>COMÉRCIO VAREJISTAComércio varejista de tintas e materiais para pintura</t>
  </si>
  <si>
    <t>COMÉRCIO VAREJISTAComércio varejista de material elétrico</t>
  </si>
  <si>
    <t>COMÉRCIO VAREJISTAComércio a varejo de automóveis, camionetas e utilitários novos</t>
  </si>
  <si>
    <t>COMÉRCIO VAREJISTAComércio a varejo de peças e acessórios novos para veículos automotores</t>
  </si>
  <si>
    <t>COMÉRCIO VAREJISTAComércio varejista de bicicletas e triciclos; peças e acessórios</t>
  </si>
  <si>
    <t>COMÉRCIO VAREJISTARepresentantes comerciais e agentes do comércio de mercadorias em geral não especializado</t>
  </si>
  <si>
    <t>COMÉRCIO VAREJISTALojas de variedades, exceto lojas de departamentos ou magazines</t>
  </si>
  <si>
    <t>COMÉRCIO VAREJISTAComércio varejista de equipamentos para escritório</t>
  </si>
  <si>
    <t>COMÉRCIO VAREJISTAComércio varejista especializado de equipamentos de telefonia e comunicação</t>
  </si>
  <si>
    <t>COMÉRCIO VAREJISTAComércio varejista especializado de equipamentos e suprimentos de informática</t>
  </si>
  <si>
    <t>COMÉRCIO VAREJISTARepresentantes comerciais e agentes do comércio de máquinas, equipamentos, embarcações e aeronaves</t>
  </si>
  <si>
    <t>COMÉRCIO VAREJISTAComércio varejista acessórios p/ aparelhos eletroeletr. uso doméstico, exceto inform./comunicação</t>
  </si>
  <si>
    <t>COMÉRCIO VAREJISTAComércio varejista de combustíveis para veículos automotores</t>
  </si>
  <si>
    <t>COMÉRCIO VAREJISTAComércio varejista de gás liqüefeito de petróleo (GLP)</t>
  </si>
  <si>
    <t>COMÉRCIO VAREJISTAComércio varejista de artigos de papelaria</t>
  </si>
  <si>
    <t>COMÉRCIO VAREJISTAComércio varejista de jornais e revistas</t>
  </si>
  <si>
    <t>COMÉRCIO VAREJISTAComércio varejista especializado de instrumentos musicais e acessórios</t>
  </si>
  <si>
    <t>COMÉRCIO VAREJISTAComércio varejista de artigos de joalheria</t>
  </si>
  <si>
    <t>COMÉRCIO VAREJISTAComércio varejista de artigos de óptica</t>
  </si>
  <si>
    <t>COMÉRCIO VAREJISTAComércio varejista de artigos fotográficos e para filmagem</t>
  </si>
  <si>
    <t>COMÉRCIO VAREJISTAComércio varejista de brinquedos e artigos recreativos</t>
  </si>
  <si>
    <t>COMÉRCIO VAREJISTAComércio varejista de artigos de caça, pesca e camping</t>
  </si>
  <si>
    <t>COMÉRCIO VAREJISTAComércio varejista de outros produtos não especificados</t>
  </si>
  <si>
    <t>COMÉRCIO VAREJISTAComércio varejista de outros artigos de uso doméstico não especificados</t>
  </si>
  <si>
    <t>COMÉRCIO VAREJISTAComércio varejista de artigos de uso doméstico não especificados</t>
  </si>
  <si>
    <t>COMÉRCIO VAREJISTAComércio varejista de plantas e flores naturais</t>
  </si>
  <si>
    <t>COMÉRCIO VAREJISTAComércio varejista de animais vivos e de artigos e alimentos para animais de estimação</t>
  </si>
  <si>
    <t>COMÉRCIO VAREJISTACasas lotéricas</t>
  </si>
  <si>
    <t>COMÉRCIO VAREJISTAComércio varejista de outros artigos usados</t>
  </si>
  <si>
    <t>COMÉRCIO VAREJISTAComércio varejista de suvenires, bijuterias e artesanatos</t>
  </si>
  <si>
    <t>COMÉRCIO VAREJISTAComércio varejista de fogos de artifício e artigos pirotécnicos</t>
  </si>
  <si>
    <t>COMÉRCIO, INCORPORAÇÃO E LOTEAMENTO E ADMINISTRAÇÃO DE IMÓVIESCorretagem no aluguel de imóveis</t>
  </si>
  <si>
    <t>COMÉRCIO, INCORPORAÇÃO E LOTEAMENTO E ADMINISTRAÇÃO DE IMÓVIESGestão e administração da propriedade imobiliária</t>
  </si>
  <si>
    <t>COMÉRCIO, INCORPORAÇÃO E LOTEAMENTO E ADMINISTRAÇÃO DE IMÓVIESAtividades imobiliárias de imóveis próprios</t>
  </si>
  <si>
    <t>COMÉRCIO, INCORPORAÇÃO E LOTEAMENTO E ADMINISTRAÇÃO DE IMÓVIESTransporte rodoviário de carga, exceto produtos perigosos e mudanças, municipal</t>
  </si>
  <si>
    <t>COMÉRCIO, INCORPORAÇÃO E LOTEAMENTO E ADMINISTRAÇÃO DE IMÓVIESAluguel máquinas e equipamentos comerciais e industriais não especificados, sem operador</t>
  </si>
  <si>
    <t>COMÉRCIO, INCORPORAÇÃO E LOTEAMENTO E ADMINISTRAÇÃO DE IMÓVIESSeleção e agenciamento de mão-de-obra</t>
  </si>
  <si>
    <t>COMÉRCIO, INCORPORAÇÃO E LOTEAMENTO E ADMINISTRAÇÃO DE IMÓVIESPreparação de documentos e serviços especializados de apoio administrativo não especificados</t>
  </si>
  <si>
    <t>COOPERATIVASCooperativas de crédito rural</t>
  </si>
  <si>
    <t>COOPERATIVASCrédito cooperativo</t>
  </si>
  <si>
    <t>COOPERATIVASAtividades de intermediação e agenciamento de serviços e negócios em geral, exceto imobiliários</t>
  </si>
  <si>
    <t>COOPERATIVASPlanos de saúde</t>
  </si>
  <si>
    <t>COOPERATIVASCooeprativa de seguros</t>
  </si>
  <si>
    <t>COOPERATIVASOutras atividades de serviços financeiros não especificadas</t>
  </si>
  <si>
    <t>COOPERATIVASSociedades de crédito imobiliário</t>
  </si>
  <si>
    <t>ENTIDADES FINANCEIRASHoldings de instituições financeiras</t>
  </si>
  <si>
    <t>ENTIDADES FINANCEIRASBancos comerciais</t>
  </si>
  <si>
    <t>ENTIDADES FINANCEIRASBancos de investimento</t>
  </si>
  <si>
    <t>ENTIDADES FINANCEIRASSociedades de investimento</t>
  </si>
  <si>
    <t>ENTIDADES FINANCEIRASArrendamento mercantil</t>
  </si>
  <si>
    <t>ENTIDADES FINANCEIRASBancos múltiplos, com carteira comercial</t>
  </si>
  <si>
    <t>ENTIDADES FINANCEIRASCooperativas de crédito mútuo</t>
  </si>
  <si>
    <t>ENTIDADES FINANCEIRASDistribuidoras de títulos e valores mobiliários</t>
  </si>
  <si>
    <t>ENTIDADES FINANCEIRASAtividades associativas não especificadas</t>
  </si>
  <si>
    <t>ENTIDADES FINANCEIRASSeguros de vida</t>
  </si>
  <si>
    <t>ENTIDADES FINANCEIRASSociedades de capitalização</t>
  </si>
  <si>
    <t>ENTIDADES FINANCEIRASPrevidência complementar fechada</t>
  </si>
  <si>
    <t>FUNDAÇÕES, ENTIDADES E ASSOCIAÇÕES DE FINS NÃO LUCRATIVOSAlbergues assistenciais</t>
  </si>
  <si>
    <t>FUNDAÇÕES, ENTIDADES E ASSOCIAÇÕES DE FINS NÃO LUCRATIVOSRegulação das atividades de saúde, educação, serviços culturais e outros serviços sociais</t>
  </si>
  <si>
    <t>FUNDAÇÕES, ENTIDADES E ASSOCIAÇÕES DE FINS NÃO LUCRATIVOSPrevidência complementar aberta</t>
  </si>
  <si>
    <t>FUNDAÇÕES, ENTIDADES E ASSOCIAÇÕES DE FINS NÃO LUCRATIVOSAtividades de organizações sindicais</t>
  </si>
  <si>
    <t>FUNDAÇÕES, ENTIDADES E ASSOCIAÇÕES DE FINS NÃO LUCRATIVOSAtividades de organizações associativas profissionais</t>
  </si>
  <si>
    <t>FUNDAÇÕES, ENTIDADES E ASSOCIAÇÕES DE FINS NÃO LUCRATIVOSAtividades de organizações associativas ligadas à cultura e à arte</t>
  </si>
  <si>
    <t>FUNDAÇÕES, ENTIDADES E ASSOCIAÇÕES DE FINS NÃO LUCRATIVOSAtividades de organizações religiosas</t>
  </si>
  <si>
    <t>FUNDAÇÕES, ENTIDADES E ASSOCIAÇÕES DE FINS NÃO LUCRATIVOSClubes sociais, esportivos e similares</t>
  </si>
  <si>
    <t>FUNDAÇÕES, ENTIDADES E ASSOCIAÇÕES DE FINS NÃO LUCRATIVOSAtividades de organizações políticas</t>
  </si>
  <si>
    <t>FUNDAÇÕES, ENTIDADES E ASSOCIAÇÕES DE FINS NÃO LUCRATIVOSAtividades de associações de defesa de direitos sociais</t>
  </si>
  <si>
    <t>INDÚSTRIA DE BEBIDASFabricação de vinho</t>
  </si>
  <si>
    <t>INDÚSTRIA DE BEBIDASFabricação de aguardente de cana-de-açúcar</t>
  </si>
  <si>
    <t>INDÚSTRIA DE BEBIDASFabricação de outras aguardentes e bebidas destiladas</t>
  </si>
  <si>
    <t>INDÚSTRIA DE BEBIDASFabricação de cervejas e chopes</t>
  </si>
  <si>
    <t>INDÚSTRIA DE BEBIDASFabricação de malte, inclusive malte uísque</t>
  </si>
  <si>
    <t>INDÚSTRIA DE BEBIDASFabricação de refrigerantes</t>
  </si>
  <si>
    <t>INDÚSTRIA DE BEBIDASFabricação de águas envasadas</t>
  </si>
  <si>
    <t>INDÚSTRIA DE BEBIDASFabricação de refrescos, xaropes e pós para refrescos, exceto refrescos de frutas</t>
  </si>
  <si>
    <t>INDÚSTRIA DE BORRACHAFabricação de artefatos de borracha não especificados</t>
  </si>
  <si>
    <t>INDÚSTRIA DE BORRACHAFabricação de pneumáticos e de câmaras-de-ar</t>
  </si>
  <si>
    <t>INDÚSTRIA DE BORRACHAFabricação de equipamentos hidráulicos e pneumáticos, peças e acessórios, exceto válvulas</t>
  </si>
  <si>
    <t>INDÚSTRIA DE BORRACHAFabricação de partes para calçados, de qualquer material</t>
  </si>
  <si>
    <t>INDÚSTRIA DE BORRACHAFabricação de artefatos de material plástico para outros usos não especificados</t>
  </si>
  <si>
    <t>INDÚSTRIA DE CELULOSE, PAPEL E PAPELÃOFabricação de papel</t>
  </si>
  <si>
    <t>INDÚSTRIA DE CELULOSE, PAPEL E PAPELÃOFabricação de cartolina e papel-cartão</t>
  </si>
  <si>
    <t>INDÚSTRIA DE CELULOSE, PAPEL E PAPELÃOFabricação de produtos de papel, cartolina e papelão ondulado para uso comercial e de escritório</t>
  </si>
  <si>
    <t>INDÚSTRIA DE CELULOSE, PAPEL E PAPELÃOFabricação de produtos de pastas celulósicas, papel, cartolina e papelão ondulado não especificados</t>
  </si>
  <si>
    <t>INDÚSTRIA DE CELULOSE, PAPEL E PAPELÃOFabricação de embalagens de cartolina e papel-cartão</t>
  </si>
  <si>
    <t>INDÚSTRIA DE CELULOSE, PAPEL E PAPELÃOFabricação de produtos de papel, cartolina, papel-cartão e papelão de uso comercial e escritório</t>
  </si>
  <si>
    <t>INDÚSTRIA DE CONSTRUÇÃOConstrução de edifícios</t>
  </si>
  <si>
    <t>INDÚSTRIA DE CONSTRUÇÃOConstrução de rodovias e ferrovias</t>
  </si>
  <si>
    <t>INDÚSTRIA DE CONSTRUÇÃOConstrução de obras-de-arte especiais</t>
  </si>
  <si>
    <t>INDÚSTRIA DE CONSTRUÇÃOObras de montagem industrial</t>
  </si>
  <si>
    <t>INDÚSTRIA DE CONSTRUÇÃOObras de urbanização - ruas, praças e calçadas</t>
  </si>
  <si>
    <t>INDÚSTRIA DE CONSTRUÇÃOOutras obras de engenharia civil não especificadas</t>
  </si>
  <si>
    <t>INDÚSTRIA DE CONSTRUÇÃOPerfurações e sondagens</t>
  </si>
  <si>
    <t>INDÚSTRIA DE CONSTRUÇÃOObras de engenharia civil não especificadas</t>
  </si>
  <si>
    <t>INDÚSTRIA DE CONSTRUÇÃOOutras obras de instalações em construções não especificadas</t>
  </si>
  <si>
    <t>INDÚSTRIA DE CONSTRUÇÃOInstalação, manutenção e reparação de elevadores, escadas e esteiras rolantes</t>
  </si>
  <si>
    <t>INDÚSTRIA DE CONSTRUÇÃOObras de instalações em construções não especificadas</t>
  </si>
  <si>
    <t>INDÚSTRIA DE CONSTRUÇÃOObras de terraplenagem</t>
  </si>
  <si>
    <t>INDÚSTRIA DE CONSTRUÇÃOMontagem e instalação de sistemas e equipamentos de iluminação e sinalização</t>
  </si>
  <si>
    <t>INDÚSTRIA DE CONSTRUÇÃOServiços de preparação do terreno não especificados</t>
  </si>
  <si>
    <t>INDÚSTRIA DE CONSTRUÇÃODemolição de edifícios e outras estruturas</t>
  </si>
  <si>
    <t>INDÚSTRIA DE COUROS, PELES E PRODUTOS SIMILARESCurtimento e outras preparações de couro</t>
  </si>
  <si>
    <t>INDÚSTRIA DE COUROS, PELES E PRODUTOS SIMILARESFabricação de artefatos de couro não especificados</t>
  </si>
  <si>
    <t>INDÚSTRIA DE EDITORIA E GRÁFICAEdição de jornais</t>
  </si>
  <si>
    <t>INDÚSTRIA DE EDITORIA E GRÁFICAEdição de revistas</t>
  </si>
  <si>
    <t>INDÚSTRIA DE EDITORIA E GRÁFICAEdição de livros</t>
  </si>
  <si>
    <t>INDÚSTRIA DE EDITORIA E GRÁFICAImpressão de material para outros usos</t>
  </si>
  <si>
    <t>INDÚSTRIA DE EDITORIA E GRÁFICAImpressão de material para uso publicitário</t>
  </si>
  <si>
    <t>INDÚSTRIA DE EDITORIA E GRÁFICAImpressão de material de segurança</t>
  </si>
  <si>
    <t>INDÚSTRIA DE EDITORIA E GRÁFICAImpressão de livros, revistas e outras publicações periódicas</t>
  </si>
  <si>
    <t>INDÚSTRIA DE EDITORIA E GRÁFICAImpressão de materiais para outros usos</t>
  </si>
  <si>
    <t>INDÚSTRIA DE EDITORIA E GRÁFICAServiços de acabamentos gráficos</t>
  </si>
  <si>
    <t>INDÚSTRIA DE EDITORIA E GRÁFICAServiços de acabamentos gráficos, exceto encadernação e plastificação</t>
  </si>
  <si>
    <t>INDÚSTRIA DE EDITORIA E GRÁFICAServiços de pré-impressão</t>
  </si>
  <si>
    <t>INDÚSTRIA DE EXTRAÇÃO E TRATAMENTO DE MINERAISPelotização, sinterização e outros beneficiamentos de minério de ferro</t>
  </si>
  <si>
    <t>INDÚSTRIA DE EXTRAÇÃO E TRATAMENTO DE MINERAISExtração de outros minerais não-metálicos não especificados</t>
  </si>
  <si>
    <t>INDÚSTRIA DE EXTRAÇÃO E TRATAMENTO DE MINERAISExtração de minério de metais preciosos</t>
  </si>
  <si>
    <t>INDÚSTRIA DE EXTRAÇÃO E TRATAMENTO DE MINERAISExtração de minerais radioativos</t>
  </si>
  <si>
    <t>INDÚSTRIA DE EXTRAÇÃO E TRATAMENTO DE MINERAISExtração de minerais para fabricação de adubos, fertilizantes e outros produtos químicos</t>
  </si>
  <si>
    <t>INDÚSTRIA DE EXTRAÇÃO E TRATAMENTO DE MINERAISExtração de calcário e dolomita e beneficiamento associado</t>
  </si>
  <si>
    <t>INDÚSTRIA DE EXTRAÇÃO E TRATAMENTO DE MINERAISExtração de sal-gema</t>
  </si>
  <si>
    <t>INDÚSTRIA DE EXTRAÇÃO E TRATAMENTO DE MINERAISExtração de gemas (pedras preciosas e semipreciosas)</t>
  </si>
  <si>
    <t>INDÚSTRIA DE EXTRAÇÃO E TRATAMENTO DE MINERAISExtração de minerais não-metálicos não especificados</t>
  </si>
  <si>
    <t>INDÚSTRIA DE EXTRAÇÃO E TRATAMENTO DE MINERAISExtração de petróleo e gás natural</t>
  </si>
  <si>
    <t>INDÚSTRIA DE EXTRAÇÃO E TRATAMENTO DE MINERAISExtração de carvão mineral</t>
  </si>
  <si>
    <t>INDÚSTRIA DE FUMOProcessamento industrial do fumo</t>
  </si>
  <si>
    <t>INDÚSTRIA DE FUMOFabricação de cigarros</t>
  </si>
  <si>
    <t>INDÚSTRIA DE FUMOFabricação de cigarrilhas e charutos</t>
  </si>
  <si>
    <t>INDÚSTRIA DE FUMOFabricação de outros produtos do fumo, exceto cigarros, cigarrilhas e charutos</t>
  </si>
  <si>
    <t>INDÚSTRIA DE MADEIRASerrarias com desdobramento de madeira</t>
  </si>
  <si>
    <t>INDÚSTRIA DE MADEIRAFabricação de madeira laminada e de chapas de madeira compensada, prensada e aglomerada</t>
  </si>
  <si>
    <t>INDÚSTRIA DE MADEIRASerrarias sem desdobramento de madeira</t>
  </si>
  <si>
    <t>INDÚSTRIA DE MADEIRAFabricação de casas de madeira pré-fabricadas</t>
  </si>
  <si>
    <t>INDÚSTRIA DE MADEIRAFabricação de esquadrias de madeira e de peças de madeira para instalações industriais e comerciais</t>
  </si>
  <si>
    <t>INDÚSTRIA DE MADEIRAFabricação de artefatos de tanoaria e de embalagens de madeira</t>
  </si>
  <si>
    <t>INDÚSTRIA DE MADEIRAFabricação de produtos diversos não especificados anteriormente</t>
  </si>
  <si>
    <t>INDÚSTRIA DE MADEIRAFabricação de artefatos diversos de madeira, exceto móveis</t>
  </si>
  <si>
    <t>INDÚSTRIA DE MADEIRAFabricação de artefatos de cortiça, bambu, palha, vime e outros materiais trançados, exceto móveis</t>
  </si>
  <si>
    <t>INDÚSTRIA DE MADEIRAExtração de madeira em florestas nativas</t>
  </si>
  <si>
    <t>INDÚSTRIA DE MADEIRAProdução de carvão vegetal - florestas nativas</t>
  </si>
  <si>
    <t>INDÚSTRIA DE MATERIAL DE TRANSPORTEConstrução de embarcações para uso comercial e para usos especiais, exceto de grande porte</t>
  </si>
  <si>
    <t>INDÚSTRIA DE MATERIAL DE TRANSPORTEManutenção e reparação de máquinas motrizes não-elétricas</t>
  </si>
  <si>
    <t>INDÚSTRIA DE MATERIAL DE TRANSPORTEFabricação de locomotivas, vagões e outros materiais rodantes</t>
  </si>
  <si>
    <t>INDÚSTRIA DE MATERIAL DE TRANSPORTEFabricação de peças e acessórios para veículos ferroviários</t>
  </si>
  <si>
    <t>INDÚSTRIA DE MATERIAL DE TRANSPORTEManutenção e reparação de veículos ferroviários</t>
  </si>
  <si>
    <t>INDÚSTRIA DE MATERIAL DE TRANSPORTEFabricação de caminhões e ônibus</t>
  </si>
  <si>
    <t>INDÚSTRIA DE MATERIAL DE TRANSPORTEFabricação de outras peças e acessórios para veículos automotores não especificadas</t>
  </si>
  <si>
    <t>INDÚSTRIA DE MATERIAL DE TRANSPORTEFabricação de cabines, carrocerias e reboques para caminhões</t>
  </si>
  <si>
    <t>INDÚSTRIA DE MATERIAL DE TRANSPORTEFabricação de motocicletas, peças e acessórios</t>
  </si>
  <si>
    <t>INDÚSTRIA DE MATERIAL DE TRANSPORTEFabricação de bicicletas e triciclos não-motorizados, peças e acessórios</t>
  </si>
  <si>
    <t>INDÚSTRIA DE MATERIAL DE TRANSPORTEFabricação de aeronaves</t>
  </si>
  <si>
    <t>INDÚSTRIA DE MATERIAL DE TRANSPORTEFabricação de turbinas, motores e outros componentes e peças para aeronaves</t>
  </si>
  <si>
    <t>INDÚSTRIA DE MATERIAL DE TRANSPORTEFabricação de bancos e estofados para veículos automotores</t>
  </si>
  <si>
    <t>INDÚSTRIA DE MATERIAL DE TRANSPORTEFabricação de cabines, carrocerias e reboques para veículos automotores, exceto caminhões e ônibus</t>
  </si>
  <si>
    <t>INDÚSTRIA DE MATERIAL ELÉTRICO E DE COMUNICAÇÕESFabricação de aparelhos e equipamentos para distribuição e controle de energia elétrica</t>
  </si>
  <si>
    <t>INDÚSTRIA DE MATERIAL ELÉTRICO E DE COMUNICAÇÕESFabricação de fios, cabos e condutores elétricos isolados</t>
  </si>
  <si>
    <t>INDÚSTRIA DE MATERIAL ELÉTRICO E DE COMUNICAÇÕESFabricação de outros equipamentos e aparelhos elétricos não especificados</t>
  </si>
  <si>
    <t>INDÚSTRIA DE MATERIAL ELÉTRICO E DE COMUNICAÇÕESFabricação de motores elétricos, peças e acessórios</t>
  </si>
  <si>
    <t>INDÚSTRIA DE MATERIAL ELÉTRICO E DE COMUNICAÇÕESFabricação de lâmpadas</t>
  </si>
  <si>
    <t>INDÚSTRIA DE MATERIAL ELÉTRICO E DE COMUNICAÇÕESFabricação de material elétrico para instalações em circuito de consumo</t>
  </si>
  <si>
    <t>INDÚSTRIA DE MATERIAL ELÉTRICO E DE COMUNICAÇÕESFabricação de pilhas, baterias e acumuladores elétricos, exceto para veículos automotores</t>
  </si>
  <si>
    <t>INDÚSTRIA DE MATERIAL ELÉTRICO E DE COMUNICAÇÕESFabricação de material elétrico e eletrônico para veículos automotores, exceto baterias</t>
  </si>
  <si>
    <t>INDÚSTRIA DE MATERIAL ELÉTRICO E DE COMUNICAÇÕESFabricação de aparelhos elétricos de uso pessoal, peças e acessórios</t>
  </si>
  <si>
    <t>INDÚSTRIA DE MATERIAL ELÉTRICO E DE COMUNICAÇÕESFabricação de componentes eletrônicos</t>
  </si>
  <si>
    <t>INDÚSTRIA DE MATERIAL ELÉTRICO E DE COMUNICAÇÕESFabricação de equipamentos de informática</t>
  </si>
  <si>
    <t>INDÚSTRIA DE MATERIAL ELÉTRICO E DE COMUNICAÇÕESFabricação de periféricos para equipamentos de informática</t>
  </si>
  <si>
    <t>INDÚSTRIA DE MATERIAL ELÉTRICO E DE COMUNICAÇÕESFabricação de cronômetros e relógios</t>
  </si>
  <si>
    <t>INDÚSTRIA DE MATERIAL ELÉTRICO E DE COMUNICAÇÕESFabricação de equipamentos transmissores de comunicação, peças e acessórios</t>
  </si>
  <si>
    <t>INDÚSTRIA DE MATERIAL ELÉTRICO E DE COMUNICAÇÕESFabricação de equipamentos para sinalização e alarme</t>
  </si>
  <si>
    <t>INDÚSTRIA DE MATERIAL ELÉTRICO E DE COMUNICAÇÕESFabricação de aparelhos de recepção, reprodução, gravação e amplificação de áudio e video</t>
  </si>
  <si>
    <t>INDÚSTRIA DE MATERIAL ELÉTRICO E DE COMUNICAÇÕESFabricação de mídias virgens, magnéticas e ópticas</t>
  </si>
  <si>
    <t>INDÚSTRIA DE MATERIAL ELÉTRICO E DE COMUNICAÇÕESFabricação de jogos eletrônicos</t>
  </si>
  <si>
    <t>INDÚSTRIA DE MATERIAL ELÉTRICO E DE COMUNICAÇÕESManutenção e reparação de máquinas, aparelhos e materiais elétricos não especificados</t>
  </si>
  <si>
    <t>INDÚSTRIA DE MOBILIÁRIOFabricação de móveis com predominância de madeira</t>
  </si>
  <si>
    <t>INDÚSTRIA DE MOBILIÁRIOFabricação de móveis de outros materiais, exceto madeira e metal</t>
  </si>
  <si>
    <t>INDÚSTRIA DE MOBILIÁRIOFabricação de móveis com predominância de metal</t>
  </si>
  <si>
    <t>INDÚSTRIA DE MOBILIÁRIOFabricação de colchões</t>
  </si>
  <si>
    <t>INDÚSTRIA DE MOBILIÁRIOFabricação de artefatos de madeira, palha, cortiça, vime não especificados , exceto móveis</t>
  </si>
  <si>
    <t>INDÚSTRIA DE MOBILIÁRIOFabricação de celulose e outras pastas para a fabricação de papel</t>
  </si>
  <si>
    <t>INDÚSTRIA DE PRODUTOS - MEDICAMENTOSFabricação de medicamentos alopáticos para uso humano</t>
  </si>
  <si>
    <t>INDÚSTRIA DE PRODUTOS - MEDICAMENTOSFabricação de medicamentos homeopáticos para uso humano</t>
  </si>
  <si>
    <t>INDÚSTRIA DE PRODUTOS - MEDICAMENTOSFabricação de medicamentos para uso veterinário</t>
  </si>
  <si>
    <t>INDÚSTRIA DE PRODUTOS - PETRÓLEOFabricação de produtos do refino de petróleo</t>
  </si>
  <si>
    <t>INDÚSTRIA DE PRODUTOS - PETRÓLEOFabricação de álcool</t>
  </si>
  <si>
    <t>INDÚSTRIA DE PRODUTOS ALIMENTARESMoagem e fabricação de produtos de origem vegetal não especificados</t>
  </si>
  <si>
    <t>INDÚSTRIA DE PRODUTOS ALIMENTARESMoagem de trigo e fabricação de derivados</t>
  </si>
  <si>
    <t>INDÚSTRIA DE PRODUTOS ALIMENTARESTorrefação e moagem de café</t>
  </si>
  <si>
    <t>INDÚSTRIA DE PRODUTOS ALIMENTARESFabricação de produtos à base de café</t>
  </si>
  <si>
    <t>INDÚSTRIA DE PRODUTOS ALIMENTARESFabricação de farinha de milho e derivados, exceto óleos de milho</t>
  </si>
  <si>
    <t>INDÚSTRIA DE PRODUTOS ALIMENTARESFabricação de farinha de mandioca e derivados</t>
  </si>
  <si>
    <t>INDÚSTRIA DE PRODUTOS ALIMENTARESFabricação de açúcar de cana refinado</t>
  </si>
  <si>
    <t>INDÚSTRIA DE PRODUTOS ALIMENTARESFabricação de amidos e féculas de vegetais</t>
  </si>
  <si>
    <t>INDÚSTRIA DE PRODUTOS ALIMENTARESFabricação de açúcar de cereais (dextrose) e de beterraba</t>
  </si>
  <si>
    <t>INDÚSTRIA DE PRODUTOS ALIMENTARESFabricação de produtos derivados do cacau e de chocolates</t>
  </si>
  <si>
    <t>INDÚSTRIA DE PRODUTOS ALIMENTARESFabricação de frutas cristalizadas, balas e semelhantes</t>
  </si>
  <si>
    <t>INDÚSTRIA DE PRODUTOS ALIMENTARESFabricação de conservas de legumes e outros vegetais, exceto palmito</t>
  </si>
  <si>
    <t>INDÚSTRIA DE PRODUTOS ALIMENTARESFabricação de conservas de legumes e outros vegetais</t>
  </si>
  <si>
    <t>INDÚSTRIA DE PRODUTOS ALIMENTARESFabricação de conservas de frutas</t>
  </si>
  <si>
    <t>INDÚSTRIA DE PRODUTOS ALIMENTARESFabricação de outros produtos alimentícios não especificados</t>
  </si>
  <si>
    <t>INDÚSTRIA DE PRODUTOS ALIMENTARESFabricação de especiarias, molhos, temperos e condimentos</t>
  </si>
  <si>
    <t>INDÚSTRIA DE PRODUTOS ALIMENTARESRefino e outros tratamentos do sal</t>
  </si>
  <si>
    <t>INDÚSTRIA DE PRODUTOS ALIMENTARESFabricação de margarina e outras gorduras vegetais e de óleos não-comestíveis de animais</t>
  </si>
  <si>
    <t>INDÚSTRIA DE PRODUTOS ALIMENTARESFabricação de vinagres</t>
  </si>
  <si>
    <t>INDÚSTRIA DE PRODUTOS ALIMENTARESFrigorífico - abate de bovinos</t>
  </si>
  <si>
    <t>INDÚSTRIA DE PRODUTOS ALIMENTARESFrigorífico - abate de suínos</t>
  </si>
  <si>
    <t>INDÚSTRIA DE PRODUTOS ALIMENTARESFrigorífico - abate de eqüinos</t>
  </si>
  <si>
    <t>INDÚSTRIA DE PRODUTOS ALIMENTARESAbate de aves</t>
  </si>
  <si>
    <t>INDÚSTRIA DE PRODUTOS ALIMENTARESFabricação de produtos de carne</t>
  </si>
  <si>
    <t>INDÚSTRIA DE PRODUTOS ALIMENTARESPreparação de subprodutos do abate</t>
  </si>
  <si>
    <t>INDÚSTRIA DE PRODUTOS ALIMENTARESPreservação de peixes, crustáceos e moluscos</t>
  </si>
  <si>
    <t>INDÚSTRIA DE PRODUTOS ALIMENTARESFabricação de conservas de peixes, crustáceos e moluscos</t>
  </si>
  <si>
    <t>INDÚSTRIA DE PRODUTOS ALIMENTARESFabricação de laticínios</t>
  </si>
  <si>
    <t>INDÚSTRIA DE PRODUTOS ALIMENTARESFabricação de massas alimentícias</t>
  </si>
  <si>
    <t>INDÚSTRIA DE PRODUTOS ALIMENTARESFabricação de pós alimentícios</t>
  </si>
  <si>
    <t>INDÚSTRIA DE PRODUTOS ALIMENTARESFabricação de produtos de panificação</t>
  </si>
  <si>
    <t>INDÚSTRIA DE PRODUTOS ALIMENTARESFabricação de sorvetes e outros gelados comestíveis</t>
  </si>
  <si>
    <t>INDÚSTRIA DE PRODUTOS ALIMENTARESFabricação de fermentos e leveduras</t>
  </si>
  <si>
    <t>INDÚSTRIA DE PRODUTOS ALIMENTARESFabricação de gelo comum</t>
  </si>
  <si>
    <t>INDÚSTRIA DE PRODUTOS ALIMENTARESFabricação de alimentos para animais</t>
  </si>
  <si>
    <t>INDÚSTRIA DE PRODUTOS ALIMENTARESFabricação de alimentos dietéticos e complementos alimentares</t>
  </si>
  <si>
    <t>INDÚSTRIA DE PRODUTOS DE MATERIAIS PLÁSTICOSFabricação de laminados planos e tubulares de material plástico</t>
  </si>
  <si>
    <t>INDÚSTRIA DE PRODUTOS DE MATERIAIS PLÁSTICOSFabricação de artefatos de material plástico para uso na construção, exceto tubos e acessórios</t>
  </si>
  <si>
    <t>INDÚSTRIA DE PRODUTOS DE MATERIAIS PLÁSTICOSFabricação de artefatos de material plástico para usos industriais</t>
  </si>
  <si>
    <t>INDÚSTRIA DE PRODUTOS DE MATERIAIS PLÁSTICOSFabricação de artefatos de material plástico para uso pessoal e doméstico</t>
  </si>
  <si>
    <t>INDÚSTRIA DE PRODUTOS DE MATERIAIS PLÁSTICOSFabricação de embalagens de material plástico</t>
  </si>
  <si>
    <t>INDÚSTRIA DE PRODUTOS DE MATERIAIS PLÁSTICOSFabricação de tubos e acessórios de material plástico para uso na construção</t>
  </si>
  <si>
    <t>INDÚSTRIA DE PRODUTOS DE MINERAIS NÃO-METÁLICOSExtração e britamento de pedras e outros materiais para construção e beneficiamento associado</t>
  </si>
  <si>
    <t>INDÚSTRIA DE PRODUTOS DE MINERAIS NÃO-METÁLICOSAparelhamento de pedras para construção, exceto associado à extração</t>
  </si>
  <si>
    <t>INDÚSTRIA DE PRODUTOS DE MINERAIS NÃO-METÁLICOSAparelhamento de placas e execução de trabalhos em mármore, granito, ardósia e outras pedras</t>
  </si>
  <si>
    <t>INDÚSTRIA DE PRODUTOS DE MINERAIS NÃO-METÁLICOSFabricação de outros produtos de minerais não-metálicos não especificados</t>
  </si>
  <si>
    <t>INDÚSTRIA DE PRODUTOS DE MINERAIS NÃO-METÁLICOSFabricação de cimento</t>
  </si>
  <si>
    <t>INDÚSTRIA DE PRODUTOS DE MINERAIS NÃO-METÁLICOSFabricação de cal e gesso</t>
  </si>
  <si>
    <t>INDÚSTRIA DE PRODUTOS DE MINERAIS NÃO-METÁLICOSFabricação de artefatos de cerâmica e barro cozido para uso na construção, exceto azulejos e pisos</t>
  </si>
  <si>
    <t>INDÚSTRIA DE PRODUTOS DE MINERAIS NÃO-METÁLICOSFabricação de produtos cerâmicos não-refratários não especificados</t>
  </si>
  <si>
    <t>INDÚSTRIA DE PRODUTOS DE MINERAIS NÃO-METÁLICOSFabricação de azulejos e pisos</t>
  </si>
  <si>
    <t>INDÚSTRIA DE PRODUTOS DE MINERAIS NÃO-METÁLICOSFabricação de produtos cerâmicos refratários</t>
  </si>
  <si>
    <t>INDÚSTRIA DE PRODUTOS DE MINERAIS NÃO-METÁLICOSFabricação de material sanitário de cerâmica</t>
  </si>
  <si>
    <t>INDÚSTRIA DE PRODUTOS DE MINERAIS NÃO-METÁLICOSFabricação de estruturas pré-moldadas de concreto armado</t>
  </si>
  <si>
    <t>INDÚSTRIA DE PRODUTOS DE MINERAIS NÃO-METÁLICOSFabricação de artefatos de cimento para uso na construção</t>
  </si>
  <si>
    <t>INDÚSTRIA DE PRODUTOS DE MINERAIS NÃO-METÁLICOSFabricação de artefatos de fibrocimento para uso na construção</t>
  </si>
  <si>
    <t>INDÚSTRIA DE PRODUTOS DE MINERAIS NÃO-METÁLICOSFabricação de artefatos e produtos de concreto, cimento, fibrocimento, gesso e materiais semelhantes</t>
  </si>
  <si>
    <t>INDÚSTRIA DE PRODUTOS DE MINERAIS NÃO-METÁLICOSFabricação de vidro plano e de segurança</t>
  </si>
  <si>
    <t>INDÚSTRIA DE PRODUTOS DE MINERAIS NÃO-METÁLICOSFabricação de artigos de vidro</t>
  </si>
  <si>
    <t>INDÚSTRIA DE PRODUTOS DE MINERAIS NÃO-METÁLICOSDecoração, lapidação, gravação, vitrificação e outros trabalhos em cerâmica, louça, vidro e cristal</t>
  </si>
  <si>
    <t>INDÚSTRIA DE PRODUTOS DE MINERAIS NÃO-METÁLICOSFabricação de abrasivos</t>
  </si>
  <si>
    <t>INDÚSTRIA DE UTILIDADE PÚBLICADistribuição de energia elétrica</t>
  </si>
  <si>
    <t>INDÚSTRIA DE UTILIDADE PÚBLICADistribuição de combustíveis gasosos por redes urbanas</t>
  </si>
  <si>
    <t>INDÚSTRIA DE UTILIDADE PÚBLICACaptação, tratamento e distribuição de água</t>
  </si>
  <si>
    <t>INDÚSTRIA DE UTILIDADE PÚBLICAColeta de resíduos não-perigosos</t>
  </si>
  <si>
    <t>INDÚSTRIA DE VESTUÁRIO, CALÇADOS E ARTEFATOS DE TECIDOSConfecção de peças do vestuário, exceto roupas íntimas e as confeccionadas sob medida</t>
  </si>
  <si>
    <t>INDÚSTRIA DE VESTUÁRIO, CALÇADOS E ARTEFATOS DE TECIDOSConfecção de roupas íntimas</t>
  </si>
  <si>
    <t>INDÚSTRIA DE VESTUÁRIO, CALÇADOS E ARTEFATOS DE TECIDOSFabricação de artefatos têxteis para uso doméstico</t>
  </si>
  <si>
    <t>INDÚSTRIA DE VESTUÁRIO, CALÇADOS E ARTEFATOS DE TECIDOSConfecção de roupas profissionais, exceto sob medida</t>
  </si>
  <si>
    <t>INDÚSTRIA DE VESTUÁRIO, CALÇADOS E ARTEFATOS DE TECIDOSFabricação de equipamentos e acessórios para segurança pessoal e profissional</t>
  </si>
  <si>
    <t>INDÚSTRIA DE VESTUÁRIO, CALÇADOS E ARTEFATOS DE TECIDOSFabricação de artigos do vestuário, produzidos em malharias e tricotagens, exceto meias</t>
  </si>
  <si>
    <t>INDÚSTRIA DE VESTUÁRIO, CALÇADOS E ARTEFATOS DE TECIDOSFabricação de meias</t>
  </si>
  <si>
    <t>INDÚSTRIA DE VESTUÁRIO, CALÇADOS E ARTEFATOS DE TECIDOSFabricação de acessórios do vestuário, exceto para segurança e proteção</t>
  </si>
  <si>
    <t>INDÚSTRIA DE VESTUÁRIO, CALÇADOS E ARTEFATOS DE TECIDOSFabricação de tecidos especiais, inclusive artefatos</t>
  </si>
  <si>
    <t>INDÚSTRIA DE VESTUÁRIO, CALÇADOS E ARTEFATOS DE TECIDOSFabricação de artefatos de cordoaria</t>
  </si>
  <si>
    <t>INDÚSTRIA DE VESTUÁRIO, CALÇADOS E ARTEFATOS DE TECIDOSFabricação de guarda-chuvas e similares</t>
  </si>
  <si>
    <t>INDÚSTRIA DE VESTUÁRIO, CALÇADOS E ARTEFATOS DE TECIDOSFabricação de outros produtos têxteis não especificados</t>
  </si>
  <si>
    <t>INDÚSTRIA DE VESTUÁRIO, CALÇADOS E ARTEFATOS DE TECIDOSFabricação de artigos para viagem, bolsas e semelhantes de qualquer material</t>
  </si>
  <si>
    <t>INDÚSTRIA DE VESTUÁRIO, CALÇADOS E ARTEFATOS DE TECIDOSFabricação de calçados de couro</t>
  </si>
  <si>
    <t>INDÚSTRIA DE VESTUÁRIO, CALÇADOS E ARTEFATOS DE TECIDOSFabricação de calçados de material sintético</t>
  </si>
  <si>
    <t>INDÚSTRIA DE VESTUÁRIO, CALÇADOS E ARTEFATOS DE TECIDOSFabricação de calçados de materiais não especificados</t>
  </si>
  <si>
    <t>INDÚSTRIA MECÂNICAFabricação de motores e turbinas, peças e acessórios, exceto para aviões e veículos rodoviários</t>
  </si>
  <si>
    <t>INDÚSTRIA MECÂNICAFabricação de obras de caldeiraria pesada</t>
  </si>
  <si>
    <t>INDÚSTRIA MECÂNICAFabricação de equipamentos de transmissão para fins industriais, exceto rolamentos</t>
  </si>
  <si>
    <t>INDÚSTRIA MECÂNICAFabricação de válvulas, registros e dispositivos semelhantes, peças e acessórios</t>
  </si>
  <si>
    <t>INDÚSTRIA MECÂNICAFabricação de fornos industriais, aparelhos e equipamentos não-elétricos para instalações térmicas</t>
  </si>
  <si>
    <t>INDÚSTRIA MECÂNICAFabricação de máquinas e aparelhos de refrigeração e ventilação para uso industrial e comercial</t>
  </si>
  <si>
    <t>INDÚSTRIA MECÂNICAFabricação de máquinas e equipamentos para uso industrial específico, peças e acessórios</t>
  </si>
  <si>
    <t>INDÚSTRIA MECÂNICAFabricação de outras máquinas e equipamentos de uso geral não especificados, peças e acessórios</t>
  </si>
  <si>
    <t>INDÚSTRIA MECÂNICAFabricação de máquinas-ferramenta, peças e acessórios</t>
  </si>
  <si>
    <t>INDÚSTRIA MECÂNICAFabricação máquinas, equipamentos para indústrias de alimentos, bebidas e fumo, peças e acessórios</t>
  </si>
  <si>
    <t>INDÚSTRIA MECÂNICAFabricação de máquinas e equipamentos para a indústria têxtil, peças e acessórios</t>
  </si>
  <si>
    <t>INDÚSTRIA MECÂNICAFabricação de máquinas e equipamentos para as indústrias do vestuário, do couro e de calçados</t>
  </si>
  <si>
    <t>INDÚSTRIA MECÂNICAFabricação de máquinas e equipamentos para as indústrias de celulose, papel e papelão e artefatos.</t>
  </si>
  <si>
    <t>INDÚSTRIA MECÂNICAFabricação de máquinas e equipamentos de uso na extração mineral, exceto na extração de petróleo</t>
  </si>
  <si>
    <t>INDÚSTRIA MECÂNICAFabricação de máquinas e equipamentos p/ terraplenagem, pavimentação e construção,exceto tratores</t>
  </si>
  <si>
    <t>INDÚSTRIA MECÂNICAFabricação de máquinas e equipamentos para a indústria do plástico, peças e acessórios</t>
  </si>
  <si>
    <t>INDÚSTRIA MECÂNICAFabricação de máquinas e equipamentos para a agropecuária, peças e acessórios, exceto para irrigação</t>
  </si>
  <si>
    <t>INDÚSTRIA MECÂNICAFabricação de máquinas, equipamentos e aparelhos para transporte e elevação de pessoas</t>
  </si>
  <si>
    <t>INDÚSTRIA MECÂNICAFabricação de artefatos para pesca e esporte</t>
  </si>
  <si>
    <t>INDÚSTRIA MECÂNICAFabricação de canetas, lápis e outros artigos para escritório</t>
  </si>
  <si>
    <t>INDÚSTRIA MECÂNICAFabricação de fogões, refrigeradores,máquinas de lavar e secar para uso doméstico, peças/acessórios</t>
  </si>
  <si>
    <t>INDÚSTRIA MECÂNICAFabricação de outros produtos de metal não especificados</t>
  </si>
  <si>
    <t>INDÚSTRIA MECÂNICAFabricação de tratores agrícolas, peças e acessórios</t>
  </si>
  <si>
    <t>INDÚSTRIA MECÂNICAFabricação de tratores, peças e acessórios, exceto agrícolas</t>
  </si>
  <si>
    <t>INDÚSTRIA MECÂNICAServiços de usinagem, tornearia e solda</t>
  </si>
  <si>
    <t>INDÚSTRIA MECÂNICAFabricação de máquinas-ferramentas</t>
  </si>
  <si>
    <t>INDÚSTRIA MECÂNICAFabricação de armas de fogo e munições</t>
  </si>
  <si>
    <t>INDÚSTRIA MECÂNICAFabricação de equipamento bélico pesado, exceto veículos militares de combate</t>
  </si>
  <si>
    <t>INDÚSTRIA METALÚRGICAProdução de ferro-gusa</t>
  </si>
  <si>
    <t>INDÚSTRIA METALÚRGICAProdução de semi-acabados de aço</t>
  </si>
  <si>
    <t>INDÚSTRIA METALÚRGICAProdução de ferroligas</t>
  </si>
  <si>
    <t>INDÚSTRIA METALÚRGICAProdução de tubos de aço com costura</t>
  </si>
  <si>
    <t>INDÚSTRIA METALÚRGICAFundição de ferro e aço</t>
  </si>
  <si>
    <t>INDÚSTRIA METALÚRGICAProdução de forjados de aço</t>
  </si>
  <si>
    <t>INDÚSTRIA METALÚRGICAProdução de relaminados, trefilados e perfilados de aço, exceto arames</t>
  </si>
  <si>
    <t>INDÚSTRIA METALÚRGICAMetalurgia de outros metais não-ferrosos e suas ligas não especificados</t>
  </si>
  <si>
    <t>INDÚSTRIA METALÚRGICAFundição de metais não-ferrosos e suas ligas</t>
  </si>
  <si>
    <t>INDÚSTRIA METALÚRGICAProdução de forjados de metais não-ferrosos e suas ligas</t>
  </si>
  <si>
    <t>INDÚSTRIA METALÚRGICAProdução de soldas e ânodos para galvanoplastia</t>
  </si>
  <si>
    <t>INDÚSTRIA METALÚRGICAMetalurgia dos metais preciosos</t>
  </si>
  <si>
    <t>INDÚSTRIA METALÚRGICAMetalurgia do pó</t>
  </si>
  <si>
    <t>INDÚSTRIA METALÚRGICAFabricação de produtos de minerais não-metálicos não especificados</t>
  </si>
  <si>
    <t>INDÚSTRIA METALÚRGICAFabricação de estruturas metálicas</t>
  </si>
  <si>
    <t>INDÚSTRIA METALÚRGICAFabricação de produtos de trefilados de metal, exceto padronizados</t>
  </si>
  <si>
    <t>INDÚSTRIA METALÚRGICAFabricação de produtos de trefilados de metal padronizados</t>
  </si>
  <si>
    <t>INDÚSTRIA METALÚRGICAProdução de artefatos estampados de metal</t>
  </si>
  <si>
    <t>INDÚSTRIA METALÚRGICAFabricação de embalagens metálicas</t>
  </si>
  <si>
    <t>INDÚSTRIA METALÚRGICAFabricação de tanques, reservatórios metálicos e caldeiras para aquecimento central</t>
  </si>
  <si>
    <t>INDÚSTRIA METALÚRGICAFabricação de artigos de serralheria, exceto esquadrias</t>
  </si>
  <si>
    <t>INDÚSTRIA METALÚRGICAFabricação de esquadrias de metal</t>
  </si>
  <si>
    <t>INDÚSTRIA METALÚRGICAFabricação de artigos de cutelaria</t>
  </si>
  <si>
    <t>INDÚSTRIA METALÚRGICAFabricação de ferramentas</t>
  </si>
  <si>
    <t>INDÚSTRIA METALÚRGICATratamentos térmicos, acústicos ou de vibração</t>
  </si>
  <si>
    <t>INDÚSTRIA METALÚRGICAServiços de usinagem, solda, tratamento e revestimento em metais</t>
  </si>
  <si>
    <t>INDÚSTRIA METALÚRGICARecuperação de materiais metálicos, exceto alumínio</t>
  </si>
  <si>
    <t>INDÚSTRIA QUÍMICA / INDÚSTRIA DE PERFUMARIAS, SABÕES E VELASFabricação de outros produtos químicos inorgânicos não especificados</t>
  </si>
  <si>
    <t>INDÚSTRIA QUÍMICA / INDÚSTRIA DE PERFUMARIAS, SABÕES E VELASFabricação de outros produtos químicos não especificados</t>
  </si>
  <si>
    <t>INDÚSTRIA QUÍMICA / INDÚSTRIA DE PERFUMARIAS, SABÕES E VELASFabricação de gases industriais</t>
  </si>
  <si>
    <t>INDÚSTRIA QUÍMICA / INDÚSTRIA DE PERFUMARIAS, SABÕES E VELASFabricação de produtos petroquímicos básicos</t>
  </si>
  <si>
    <t>INDÚSTRIA QUÍMICA / INDÚSTRIA DE PERFUMARIAS, SABÕES E VELASFabricação de aditivos de uso industrial</t>
  </si>
  <si>
    <t>INDÚSTRIA QUÍMICA / INDÚSTRIA DE PERFUMARIAS, SABÕES E VELASFabricação de resinas termoplásticas</t>
  </si>
  <si>
    <t>INDÚSTRIA QUÍMICA / INDÚSTRIA DE PERFUMARIAS, SABÕES E VELASFabricação de intermediários para plastificantes, resinas e fibras</t>
  </si>
  <si>
    <t>INDÚSTRIA QUÍMICA / INDÚSTRIA DE PERFUMARIAS, SABÕES E VELASFabricação de fibras artificiais e sintéticas</t>
  </si>
  <si>
    <t>INDÚSTRIA QUÍMICA / INDÚSTRIA DE PERFUMARIAS, SABÕES E VELASFabricação de elastômeros</t>
  </si>
  <si>
    <t>INDÚSTRIA QUÍMICA / INDÚSTRIA DE PERFUMARIAS, SABÕES E VELASFabricação de defensivos agrícolas</t>
  </si>
  <si>
    <t>INDÚSTRIA QUÍMICA / INDÚSTRIA DE PERFUMARIAS, SABÕES E VELASFabricação de adubos e fertilizantes</t>
  </si>
  <si>
    <t>INDÚSTRIA QUÍMICA / INDÚSTRIA DE PERFUMARIAS, SABÕES E VELASFabricação de pólvoras, explosivos e detonantes</t>
  </si>
  <si>
    <t>INDÚSTRIA QUÍMICA / INDÚSTRIA DE PERFUMARIAS, SABÕES E VELASFabricação de artigos pirotécnicos</t>
  </si>
  <si>
    <t>INDÚSTRIA QUÍMICA / INDÚSTRIA DE PERFUMARIAS, SABÕES E VELASFabricação de tintas, vernizes, esmaltes e lacas</t>
  </si>
  <si>
    <t>INDÚSTRIA QUÍMICA / INDÚSTRIA DE PERFUMARIAS, SABÕES E VELASFabricação de adesivos e selantes</t>
  </si>
  <si>
    <t>INDÚSTRIA QUÍMICA / INDÚSTRIA DE PERFUMARIAS, SABÕES E VELASFabricação de óleos vegetais refinados, exceto óleo de milho</t>
  </si>
  <si>
    <t>INDÚSTRIA QUÍMICA / INDÚSTRIA DE PERFUMARIAS, SABÕES E VELASFabricação de sabões e detergentes sintéticos</t>
  </si>
  <si>
    <t>INDÚSTRIA QUÍMICA / INDÚSTRIA DE PERFUMARIAS, SABÕES E VELASFabricação de produtos de limpeza e polimento</t>
  </si>
  <si>
    <t>INDÚSTRIA QUÍMICA / INDÚSTRIA DE PERFUMARIAS, SABÕES E VELASFabricação de desinfestantes domissanitários</t>
  </si>
  <si>
    <t>INDÚSTRIA QUÍMICA / INDÚSTRIA DE PERFUMARIAS, SABÕES E VELASFabricação de cosméticos, produtos de perfumaria e de higiene pessoal</t>
  </si>
  <si>
    <t>INDÚSTRIA QUÍMICA / INDÚSTRIA DE PERFUMARIAS, SABÕES E VELASFabricação de velas, inclusive decorativas</t>
  </si>
  <si>
    <t>INDÚSTRIA TEXTILPreparação e fiação de fibras têxteis naturais, exceto algodão</t>
  </si>
  <si>
    <t>INDÚSTRIA TEXTILPreparação e fiação de fibras de algodão</t>
  </si>
  <si>
    <t>INDÚSTRIA TEXTILFiação de fibras artificiais e sintéticas</t>
  </si>
  <si>
    <t>INDÚSTRIA TEXTILFabricação de linhas para costurar e bordar</t>
  </si>
  <si>
    <t>INDÚSTRIA TEXTILTecelagem de fios de fibras têxteis naturais, exceto algodão</t>
  </si>
  <si>
    <t>INDÚSTRIA TEXTILFabricação de tecidos de malha</t>
  </si>
  <si>
    <t>INDÚSTRIA TEXTILTecelagem de fios de fibras artificiais e sintéticas</t>
  </si>
  <si>
    <t>INDÚSTRIA TEXTILOutros serviços de acabamento em fios, tecidos, artefatos têxteis e peças do vestuário</t>
  </si>
  <si>
    <t>INDÚSTRIA TEXTILFabricação de artefatos de tapeçaria</t>
  </si>
  <si>
    <t>INDÚSTRIAS DIVERSASFabricação de aparelhos e equipamentos de medida, teste e controle</t>
  </si>
  <si>
    <t>INDÚSTRIAS DIVERSASFabricação de materiais para medicina e odontologia</t>
  </si>
  <si>
    <t>INDÚSTRIAS DIVERSASFabricação instrumentos não-eletrônicos e utens. de uso médico, cirúrgico, odonto. e de laboratório</t>
  </si>
  <si>
    <t>INDÚSTRIAS DIVERSASFabricação de aparelhos eletromédicos e eletroterapêuticos e equipamentos de irradiação</t>
  </si>
  <si>
    <t>INDÚSTRIAS DIVERSASFabricação de aparelhos fotográficos e cinematográficos, peças e acessórios</t>
  </si>
  <si>
    <t>INDÚSTRIAS DIVERSASFabricação de equipamentos e instrumentos ópticos, peças e acessórios</t>
  </si>
  <si>
    <t>INDÚSTRIAS DIVERSASFabricação de artigos ópticos</t>
  </si>
  <si>
    <t>INDÚSTRIAS DIVERSASLapidação de gemas</t>
  </si>
  <si>
    <t>INDÚSTRIAS DIVERSASFabricação de artefatos de joalheria e ourivesaria</t>
  </si>
  <si>
    <t>INDÚSTRIAS DIVERSASFabricação de bijuterias e artefatos semelhantes</t>
  </si>
  <si>
    <t>INDÚSTRIAS DIVERSASCunhagem de moedas e medalhas</t>
  </si>
  <si>
    <t>INDÚSTRIAS DIVERSASFabricação de instrumentos musicais, peças e acessórios</t>
  </si>
  <si>
    <t>INDÚSTRIAS DIVERSASFabricação de escovas, pincéis e vassouras</t>
  </si>
  <si>
    <t>INDÚSTRIAS DIVERSASFabricação de outros brinquedos e jogos recreativos não especificados</t>
  </si>
  <si>
    <t>INDÚSTRIAS DIVERSASConfecção de peças do vestuário, exceto roupas íntimas</t>
  </si>
  <si>
    <t>INDÚSTRIAS DIVERSASFabricação de aviamentos para costura</t>
  </si>
  <si>
    <t>INDÚSTRIAS DIVERSASFabricação de letras, letreiros e placas de qualquer material, exceto luminosos</t>
  </si>
  <si>
    <t>INDÚSTRIAS DIVERSASFabricação de filtros para cigarros</t>
  </si>
  <si>
    <t>RESIDENCIALResidência</t>
  </si>
  <si>
    <t>RESIDENCIALCondomínio de prédio com predominância de ligações residenciais</t>
  </si>
  <si>
    <t>RESIDENCIALResidência em aglomerado</t>
  </si>
  <si>
    <t>SERVIÇOS COMERCIAISAtividades de apoio à agricultura não especificadas</t>
  </si>
  <si>
    <t>SERVIÇOS COMERCIAISAtividades de apoio à pecuária não especificadas</t>
  </si>
  <si>
    <t>SERVIÇOS COMERCIAISServiços de agronomia e de consultoria às atividades agrícolas e pecuárias</t>
  </si>
  <si>
    <t>SERVIÇOS COMERCIAISCompra e venda de imóveis próprios</t>
  </si>
  <si>
    <t>SERVIÇOS COMERCIAISAdministração de consórcios para aquisição de bens e direitos</t>
  </si>
  <si>
    <t>SERVIÇOS COMERCIAISEmissão de vales-alimentação, vales-transporte e similares</t>
  </si>
  <si>
    <t>SERVIÇOS COMERCIAISOutras atividades auxiliares dos serviços financeiros não especificadas</t>
  </si>
  <si>
    <t>SERVIÇOS COMERCIAISAtividades de administração de fundos por contrato ou comissão</t>
  </si>
  <si>
    <t>SERVIÇOS COMERCIAISAtividades auxiliares de seguros, previdência complementar e planos de saúde</t>
  </si>
  <si>
    <t>SERVIÇOS COMERCIAISAtividades auxiliares de transportes aéreos, exceto operação de aeroportos e campos de aterrissagem</t>
  </si>
  <si>
    <t>SERVIÇOS COMERCIAISAtividades auxiliares dos transportes terrestres não especificadas</t>
  </si>
  <si>
    <t>SERVIÇOS COMERCIAISAtividades auxiliares dos transportes aquaviários não especificadas</t>
  </si>
  <si>
    <t>SERVIÇOS COMERCIAISArmazéns gerais</t>
  </si>
  <si>
    <t>SERVIÇOS COMERCIAISAgências de viagens</t>
  </si>
  <si>
    <t>SERVIÇOS COMERCIAISServiços de arquitetura</t>
  </si>
  <si>
    <t>SERVIÇOS COMERCIAISAtividades de estudos geológicos</t>
  </si>
  <si>
    <t>SERVIÇOS COMERCIAISLimpeza em prédios e em domicílios</t>
  </si>
  <si>
    <t>SERVIÇOS COMERCIAISDecoração de interiores</t>
  </si>
  <si>
    <t>SERVIÇOS COMERCIAISSuporte técnico, manutenção e outros serviços em tecnologia da informação</t>
  </si>
  <si>
    <t>SERVIÇOS COMERCIAISServiços advocatícios</t>
  </si>
  <si>
    <t>SERVIÇOS COMERCIAISConsultoria em publicidade</t>
  </si>
  <si>
    <t>SERVIÇOS COMERCIAISPromoção de vendas</t>
  </si>
  <si>
    <t>SERVIÇOS COMERCIAISAtividades de pós-produção cinematográfica, de vídeos e de programas de televisão não especificadas</t>
  </si>
  <si>
    <t>SERVIÇOS COMERCIAISAtividades de produção de fotografias</t>
  </si>
  <si>
    <t>SERVIÇOS COMERCIAISAtividades de vigilância e segurança privada</t>
  </si>
  <si>
    <t>SERVIÇOS COMERCIAISOutras atividades de serviços prestados principalmente às empresas não especificadas</t>
  </si>
  <si>
    <t>SERVIÇOS COMERCIAISServiços de microfilmagem</t>
  </si>
  <si>
    <t>SERVIÇOS COMERCIAISServiços de lavagem, lubrificação e polimento de veículos automotores</t>
  </si>
  <si>
    <t>SERVIÇOS COMERCIAISTinturarias</t>
  </si>
  <si>
    <t>SERVIÇOS COMERCIAISAtividades auxiliares dos serviços financeiros não especificadas</t>
  </si>
  <si>
    <t>SERVIÇOS COMERCIAISHoldings de instituições não-financeiras</t>
  </si>
  <si>
    <t>SERVIÇOS COMERCIAISAtividades de consultoria em gestão empresarial, exceto consultoria técnica específica</t>
  </si>
  <si>
    <t>SERVIÇOS COMERCIAISOutras atividades de prestação de serviços de informação não especificadas</t>
  </si>
  <si>
    <t>SERVIÇOS DE ALOJAMENTO E ALIMENTAÇÃOHotéis</t>
  </si>
  <si>
    <t>SERVIÇOS DE ALOJAMENTO E ALIMENTAÇÃOPensões (alojamento)</t>
  </si>
  <si>
    <t>SERVIÇOS DE ALOJAMENTO E ALIMENTAÇÃOOutros tipos de alojamento não especificados</t>
  </si>
  <si>
    <t>SERVIÇOS DE ALOJAMENTO E ALIMENTAÇÃORestaurantes e similares</t>
  </si>
  <si>
    <t>SERVIÇOS DE ALOJAMENTO E ALIMENTAÇÃOBares e outros estabelecimentos especializados em servir bebidas</t>
  </si>
  <si>
    <t>SERVIÇOS DE ALOJAMENTO E ALIMENTAÇÃOLanchonetes, casas de chá, de sucos e similares</t>
  </si>
  <si>
    <t>SERVIÇOS DE ALOJAMENTO E ALIMENTAÇÃOServiços de alimentação para eventos e recepções - bufê</t>
  </si>
  <si>
    <t>SERVIÇOS DE ALOJAMENTO E ALIMENTAÇÃOServiços ambulantes de alimentação</t>
  </si>
  <si>
    <t>SERVIÇOS DE COMUNICAÇÕESAtividades do Correio Nacional</t>
  </si>
  <si>
    <t>SERVIÇOS DE COMUNICAÇÕESServiços de redes de transporte de telecomunicações - SRTT</t>
  </si>
  <si>
    <t>SERVIÇOS DE COMUNICAÇÕESAtividades de rádio</t>
  </si>
  <si>
    <t>SERVIÇOS DE COMUNICAÇÕESAtividades de televisão aberta</t>
  </si>
  <si>
    <t>SERVIÇOS DE DIVERSÃOOutras atividades de recreação e lazer não especificadas</t>
  </si>
  <si>
    <t>SERVIÇOS DE DIVERSÃODiscotecas, danceterias, salões de dança e similares</t>
  </si>
  <si>
    <t>SERVIÇOS DE DIVERSÃOArtes cênicas, espetáculos e atividades complementares não especificados</t>
  </si>
  <si>
    <t>SERVIÇOS DE DIVERSÃOAluguel de equipamentos recreativos e esportivos</t>
  </si>
  <si>
    <t>SERVIÇOS DE DIVERSÃOExploração de jogos eletrônicos recreativos</t>
  </si>
  <si>
    <t>SERVIÇOS DE DIVERSÃOClubes sociais, esportivos e similares</t>
  </si>
  <si>
    <t>SERVIÇOS DE DIVERSÃOAtividades de recreação e lazer não especificadas</t>
  </si>
  <si>
    <t>SERVIÇOS DE REPARAÇÃO, MANUTENÇÃO E CONSERVAÇÃOManutenção e reparação de equipamentos e produtos não especificados</t>
  </si>
  <si>
    <t>SERVIÇOS DE REPARAÇÃO, MANUTENÇÃO E CONSERVAÇÃOFabricação de máquinas e equipamentos de uso geral não especificados</t>
  </si>
  <si>
    <t>SERVIÇOS DE REPARAÇÃO, MANUTENÇÃO E CONSERVAÇÃOServiços de manutenção e reparação mecânica de veículos automotores</t>
  </si>
  <si>
    <t>SERVIÇOS DE REPARAÇÃO, MANUTENÇÃO E CONSERVAÇÃOReparação de artigos do mobiliário</t>
  </si>
  <si>
    <t>SERVIÇOS DE REPARAÇÃO, MANUTENÇÃO E CONSERVAÇÃOReparação e manutenção de outros objetos e equipamentos pessoais e domésticos não especificados</t>
  </si>
  <si>
    <t>SERVIÇOS DE REPARAÇÃO, MANUTENÇÃO E CONSERVAÇÃOReparação e manutenção de objetos e equipamentos pessoais e domésticos não especificados</t>
  </si>
  <si>
    <t>SERVIÇOS DE REPARAÇÃO, MANUTENÇÃO E CONSERVAÇÃOReparação de calçados, bolsas e artigos de viagem</t>
  </si>
  <si>
    <t>SERVIÇOS DE REPARAÇÃO, MANUTENÇÃO E CONSERVAÇÃOReparação de jóias</t>
  </si>
  <si>
    <t>SERVIÇOS DE TRANSPORTETransporte rodoviário coletivo de passageiros, com itinerário fixo, municipal</t>
  </si>
  <si>
    <t>SERVIÇOS DE TRANSPORTEOutras atividades auxiliares dos transportes terrestres não especificadas</t>
  </si>
  <si>
    <t>SERVIÇOS DE TRANSPORTETransporte rodoviário de mudanças</t>
  </si>
  <si>
    <t>SERVIÇOS DE TRANSPORTETransporte rodoviário de carga, exceto produtos perigosos e mudanças</t>
  </si>
  <si>
    <t>SERVIÇOS DE TRANSPORTETransporte metroviário</t>
  </si>
  <si>
    <t>SERVIÇOS DE TRANSPORTETransporte marítimo de cabotagem - passageiros</t>
  </si>
  <si>
    <t>SERVIÇOS DE TRANSPORTETransporte por navegação interior de carga, municipal, exceto travessia</t>
  </si>
  <si>
    <t>SERVIÇOS DE TRANSPORTETransporte aéreo de passageiros regular</t>
  </si>
  <si>
    <t>SERVIÇOS DE TRANSPORTEServiço de táxi aéreo e locação de aeronaves com tripulação</t>
  </si>
  <si>
    <t>SERVIÇOS DE TRANSPORTETransporte dutoviário</t>
  </si>
  <si>
    <t>SERVIÇOS DE TRANSPORTETrens turísticos, teleféricos e similares</t>
  </si>
  <si>
    <t>SERVIÇOS PESSOAISLavanderias</t>
  </si>
  <si>
    <t>SERVIÇOS PESSOAISCabeleireiros</t>
  </si>
  <si>
    <t>SERVIÇOS PESSOAISClínicas de estética e similares</t>
  </si>
  <si>
    <t>SERVIÇOS PESSOAISOutras atividades de serviços pessoais não especificadas</t>
  </si>
  <si>
    <t>SERVIÇOS PESSOAISServiços de funerárias</t>
  </si>
  <si>
    <t>SERVIÇOS PESSOAISAtividades de práticas integrativas e complementares em saúde humana</t>
  </si>
  <si>
    <t>SERVIÇOS PESSOAISLaboratórios clínicos</t>
  </si>
  <si>
    <t>SERVIÇOS PESSOAISAtividades de fisioterapia</t>
  </si>
  <si>
    <t>SERVIÇOS PESSOAISAtividades de profissionais da área de saúde não especificadas</t>
  </si>
  <si>
    <t>SERVIÇOS PESSOAISAtividades veterinárias</t>
  </si>
  <si>
    <t>SERVIÇOS PESSOAISPlanos de saúde</t>
  </si>
  <si>
    <t>SERVIÇOS PESSOAISAtividades de profissionais da área de saúde, exceto médicos e odontólogos</t>
  </si>
  <si>
    <t>SERVIÇOS PESSOAISEnsino médio</t>
  </si>
  <si>
    <t>SERVIÇOS PESSOAISEnsino fundamental</t>
  </si>
  <si>
    <t>SERVIÇOS PESSOAISEducação superior - graduação</t>
  </si>
  <si>
    <t>SERVIÇOS PESSOAISEnsino de idiomas</t>
  </si>
  <si>
    <t>SERVIÇOS PESSOAISCursos preparatórios para concursos</t>
  </si>
  <si>
    <t>SERVIÇOS PESSOAISEducação profissional de nível técnico</t>
  </si>
  <si>
    <t>SERVIÇOS PESSOAISOutras atividades de ensino não especificadas</t>
  </si>
  <si>
    <t>SERVIÇOS PESSOAISFormação de condutores</t>
  </si>
  <si>
    <t>SERVIÇOS PESSOAISEnsino de música</t>
  </si>
  <si>
    <t>SERVIÇOS PESSOAISEnsino de esportes</t>
  </si>
  <si>
    <t>SERVIÇOS PESSOAISEnsino de arte e cultura não especificado</t>
  </si>
  <si>
    <t>Dados da obra</t>
  </si>
  <si>
    <t>TLH contratado</t>
  </si>
  <si>
    <t>Dados consumidor</t>
  </si>
  <si>
    <t>Email: *</t>
  </si>
  <si>
    <t>Email do cliente é o mesmo do TLH ou não foram informados</t>
  </si>
  <si>
    <t>CPF</t>
  </si>
  <si>
    <t>Dígito</t>
  </si>
  <si>
    <t>Mult</t>
  </si>
  <si>
    <t>Soma</t>
  </si>
  <si>
    <t>Resto</t>
  </si>
  <si>
    <t>1º Dig. Ver.</t>
  </si>
  <si>
    <t>2º Dig. Ver.</t>
  </si>
  <si>
    <t>Verificação</t>
  </si>
  <si>
    <t>CNPJ</t>
  </si>
  <si>
    <t>Extract</t>
  </si>
  <si>
    <t>Dígitos</t>
  </si>
  <si>
    <t>Dados cliente</t>
  </si>
  <si>
    <t>Dados Testemunha 1</t>
  </si>
  <si>
    <t>Dados Testemunha 2</t>
  </si>
  <si>
    <t>Teste de preenchimento</t>
  </si>
  <si>
    <t>CA 4 AWG</t>
  </si>
  <si>
    <t>CA 2 AWG</t>
  </si>
  <si>
    <t>CA 1/0 AWG</t>
  </si>
  <si>
    <t>CA 4/0 AWG</t>
  </si>
  <si>
    <t>CA 336,4 MCM</t>
  </si>
  <si>
    <t>CAA 4 AWG</t>
  </si>
  <si>
    <t>CAA 2 AWG</t>
  </si>
  <si>
    <t>CAA 1/0 AWG</t>
  </si>
  <si>
    <t>CAA 4/0 AWG</t>
  </si>
  <si>
    <t>CAA 336,4 MCM</t>
  </si>
  <si>
    <t>AL 1 X 50 MM2 15 KV PROT</t>
  </si>
  <si>
    <t>AL 1 X 95 MM2 15 KV PROT</t>
  </si>
  <si>
    <t>AL 1 X 150 MM2 15 KV PROT</t>
  </si>
  <si>
    <t>AL 1 X 50 MM2 25 KV PROT</t>
  </si>
  <si>
    <t>AL 1 X 150 MM2 25 KV PROT</t>
  </si>
  <si>
    <t>SUBTERRANEA - RDS</t>
  </si>
  <si>
    <t>SECUNDARIA MONOFASICA</t>
  </si>
  <si>
    <t>CB CAA 170,5 MM2 (ACSR 336,4 MCM)</t>
  </si>
  <si>
    <t>CB CAA 21 MM2 (ACSR 4 AWG)</t>
  </si>
  <si>
    <t>CB CAA 241,7 MM2</t>
  </si>
  <si>
    <t>CB CAA 322,2 MM2 (ACSR 636 MCM)</t>
  </si>
  <si>
    <t>PRIMARIA MONOFASICA</t>
  </si>
  <si>
    <t>PRIMARIA BIFASICA</t>
  </si>
  <si>
    <t>PRIMARIA TRIFASICA</t>
  </si>
  <si>
    <t>SECUNDARIA BIFASICA</t>
  </si>
  <si>
    <t>SECUNDARIA - NEUTRO</t>
  </si>
  <si>
    <t>SECUNDARIA TRIFASICA</t>
  </si>
  <si>
    <t>SUBTERRANEA BIFASICA</t>
  </si>
  <si>
    <t>SUBTERRANEA MONOFASICA</t>
  </si>
  <si>
    <t>SUBTERRANEA TRIFASICA</t>
  </si>
  <si>
    <t>CB CAA 241,7 MM3</t>
  </si>
  <si>
    <t>CB CAA 241,7 MM4</t>
  </si>
  <si>
    <t>CABO AÇO 3N5 (9,93MM) ALUMINIZADO</t>
  </si>
  <si>
    <t>CB ACO 6,4MM</t>
  </si>
  <si>
    <t>CB CAA 241,7 MM5</t>
  </si>
  <si>
    <t>CABO ACO 3N5 (9,93MM) ALUMINIZADO</t>
  </si>
  <si>
    <t>CB CAA 241,7 MM6</t>
  </si>
  <si>
    <t>CB AL 1 X 120 MM2 1 KV</t>
  </si>
  <si>
    <t>CB AL 1 x 50 MM2 25 KV PROT</t>
  </si>
  <si>
    <t>CONT.VALORES(ÍNDICE(TBL_TIPOS_REDE;;CORRESP('1 - Solicitação'!$D$167;CABEC_TIPOS_REDES;0)))</t>
  </si>
  <si>
    <t>CORRESP('1 - Solicitação'!$D$167;CABEC_TIPOS_REDES;0)</t>
  </si>
  <si>
    <t>CONVENCIONALPRIMARIA MONOFASICA</t>
  </si>
  <si>
    <t>CONVENCIONALPRIMARIA BIFASICA</t>
  </si>
  <si>
    <t>CONVENCIONALPRIMARIA TRIFASICA</t>
  </si>
  <si>
    <t>CONVENCIONALSECUNDARIA BIFASICA</t>
  </si>
  <si>
    <t>CONVENCIONALSECUNDARIA MONOFASICA</t>
  </si>
  <si>
    <t>CONVENCIONALSECUNDARIA - NEUTRO</t>
  </si>
  <si>
    <t>CONVENCIONALSECUNDARIA TRIFASICA</t>
  </si>
  <si>
    <t>PROTEGIDAPRIMARIA MONOFASICA</t>
  </si>
  <si>
    <t>PROTEGIDAPRIMARIA BIFASICA</t>
  </si>
  <si>
    <t>PROTEGIDAPRIMARIA TRIFASICA</t>
  </si>
  <si>
    <t>SUBTERRANEA - RDSPRIMARIA MONOFASICA</t>
  </si>
  <si>
    <t>SUBTERRANEA - RDSPRIMARIA TRIFASICA</t>
  </si>
  <si>
    <t>SUBTERRANEA - RDSSECUNDARIA BIFASICA</t>
  </si>
  <si>
    <t>SUBTERRANEA - RDSSECUNDARIA MONOFASICA</t>
  </si>
  <si>
    <t>SUBTERRANEA - RDSSECUNDARIA TRIFASICA</t>
  </si>
  <si>
    <t>ISOLADASUBTERRANEA BIFASICA</t>
  </si>
  <si>
    <t>ISOLADASUBTERRANEA MONOFASICA</t>
  </si>
  <si>
    <t>ISOLADASUBTERRANEA TRIFASICA</t>
  </si>
  <si>
    <t>CORRESP(CONCAT('1 - Solicitação'!$D$167:$O$167);CABEC_CABOS_POR_TIPO_REDE;0)</t>
  </si>
  <si>
    <t>CONT.VALORES(ÍNDICE(TBL_CABOS_POR_TP_REDE;;CORRESP(CONCAT('1 - Solicitação'!$D$167:$O$167);CABEC_CABOS_POR_TIPO_REDE;0)))</t>
  </si>
  <si>
    <t>DESLOC($A$3;1;CORRESP(CONCAT('1 - Solicitação'!$D$167:$O$167);CABEC_CABOS_POR_TIPO_REDE;0);CONT.VALORES(ÍNDICE(TBL_CABOS_POR_TP_REDE;;CORRESP(CONCAT('1 - Solicitação'!$D$167:$O$167);CABEC_CABOS_POR_TIPO_REDE;0))))</t>
  </si>
  <si>
    <t>Linha 169</t>
  </si>
  <si>
    <t>Linha 168</t>
  </si>
  <si>
    <t>Linha 170</t>
  </si>
  <si>
    <t>Linha 171</t>
  </si>
  <si>
    <t>Linha 172</t>
  </si>
  <si>
    <t>Linha 173</t>
  </si>
  <si>
    <t>Linha 174</t>
  </si>
  <si>
    <t>Linha 175</t>
  </si>
  <si>
    <t>Linha 176</t>
  </si>
  <si>
    <t>Linha 177</t>
  </si>
  <si>
    <t>Linha 178</t>
  </si>
  <si>
    <t>Resultado do preenchimento da linha</t>
  </si>
  <si>
    <t>Tabela base</t>
  </si>
  <si>
    <t>a célula abaixo aglutina as linhas do formulário de solicitação que possui erro</t>
  </si>
  <si>
    <t>Linha 179</t>
  </si>
  <si>
    <t>Estudo de Interferência com Linha de Transmissão (Janela/Paralelismo)</t>
  </si>
  <si>
    <t>Análise de Travessias (Rodovias, Ferrovias, etc)</t>
  </si>
  <si>
    <t>Estudo de Viabilidade Técnica de Projetos</t>
  </si>
  <si>
    <t>Revisão do Parecer de Acesso (Revisão complexa)</t>
  </si>
  <si>
    <r>
      <t>Declaro para os devidos fins, que as informações prestadas em todos os Projetos e Documentos para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I</t>
    </r>
    <r>
      <rPr>
        <sz val="10"/>
        <color theme="1"/>
        <rFont val="Arial"/>
        <family val="2"/>
      </rPr>
      <t xml:space="preserve">ncorporação da Rede e para a execução da obra de atendimento à minha solicitação, são verdadeiras.
Declaro também ter conhecimento da Resolução Normativa ANEEL nº 414, de 09 de setembro de 2010, que servirá de parâmetros para identificação e classificação do tipo dessa obra.
Caso essa obra seja de responsabilidade da Distribuidora e executada por mim, estou ciente que, se de direito, o ressarcimento financeiro dar-se-á, conforme os critérios estabelecidos pela legislação vigente, após à energização da obra.
</t>
    </r>
  </si>
  <si>
    <r>
      <t>2 – Terceiro Legalmente Habilitado Contratado</t>
    </r>
    <r>
      <rPr>
        <sz val="12"/>
        <color theme="1"/>
        <rFont val="Arial"/>
        <family val="2"/>
      </rPr>
      <t xml:space="preserve">: </t>
    </r>
  </si>
  <si>
    <t>3 - Dados do Consumidor Interessado:</t>
  </si>
  <si>
    <t>Análise de Processo Ambiental</t>
  </si>
  <si>
    <t>Análise de Solicitação do Terceiro Legalmente Habilitado</t>
  </si>
  <si>
    <t>SOLICITAÇÃO DO TERCEIRO LEGALMENTE HABILITADO</t>
  </si>
  <si>
    <t>Envio de processos de Travessias (Rodovias, Ferrovias e outros)</t>
  </si>
  <si>
    <t>Interferências da rede de média tensão com linhas de transmissão (Janela/Paralelismo)</t>
  </si>
  <si>
    <t>Estudo de viabilidade de atendimento a carga (Obras de reforço, equipamentos e outros)</t>
  </si>
  <si>
    <t>Alteração de traçado para obras de geração distribuída</t>
  </si>
  <si>
    <t>FOLHA DE DADOS PARA PARTIDA DE MOTORES</t>
  </si>
  <si>
    <t xml:space="preserve">  NS: </t>
  </si>
  <si>
    <t xml:space="preserve">  Potência do motor:</t>
  </si>
  <si>
    <t>CV</t>
  </si>
  <si>
    <t xml:space="preserve">  Tensão no motor:</t>
  </si>
  <si>
    <t>V</t>
  </si>
  <si>
    <t xml:space="preserve">  Corrente de partida (sem dispositivo de partida):</t>
  </si>
  <si>
    <t>A</t>
  </si>
  <si>
    <t xml:space="preserve">  Corrente nominal:</t>
  </si>
  <si>
    <t xml:space="preserve">  Relação Ip/In:</t>
  </si>
  <si>
    <t xml:space="preserve">  Fator de potência em regime:</t>
  </si>
  <si>
    <t xml:space="preserve">  Fator de potência na partida:</t>
  </si>
  <si>
    <t>%</t>
  </si>
  <si>
    <t>Potência:</t>
  </si>
  <si>
    <t>KVA</t>
  </si>
  <si>
    <t xml:space="preserve">Fator de potência: </t>
  </si>
  <si>
    <t>Tipo:</t>
  </si>
  <si>
    <t>Flutuação admissível</t>
  </si>
  <si>
    <t xml:space="preserve"> - Potência do transformador do consumidor interessado</t>
  </si>
  <si>
    <t>kVA</t>
  </si>
  <si>
    <t xml:space="preserve"> - Impendância percentual do transformador do consumidor Interessado</t>
  </si>
  <si>
    <t>NOTAS</t>
  </si>
  <si>
    <t xml:space="preserve">     de partida.</t>
  </si>
  <si>
    <r>
      <t>2</t>
    </r>
    <r>
      <rPr>
        <sz val="10"/>
        <rFont val="Arial"/>
        <family val="2"/>
      </rPr>
      <t xml:space="preserve"> - Anexar, sempre que possível, a(s) folha(s) das características elétricas, fornecida(s) pelo fabricante do</t>
    </r>
  </si>
  <si>
    <t xml:space="preserve">     motor.</t>
  </si>
  <si>
    <t>Tipo do motor</t>
  </si>
  <si>
    <t>Número de fases</t>
  </si>
  <si>
    <t>Número de partidas</t>
  </si>
  <si>
    <t>Dispositivo auxiliar de partida (quando houver):</t>
  </si>
  <si>
    <t>Ordem de partida do motor (em casos de partida de dois ou mais motores):</t>
  </si>
  <si>
    <t>Cargas operando enquanto o motor parte (quando houver):</t>
  </si>
  <si>
    <t>Cargas sensíveis a flutuações de tensão:</t>
  </si>
  <si>
    <t>Em caso de simultaneidade de partida, relacionar os motores e suas características elétricas.</t>
  </si>
  <si>
    <t>DADOS PARA ANÁLISE DE CARGAS ESPECIAIS LOTEAMENTOS/CHACREAMENTOS/PRÉDIOS</t>
  </si>
  <si>
    <t>Tipo de empreendimento:</t>
  </si>
  <si>
    <t>Condomínio urbano (aptos).</t>
  </si>
  <si>
    <t xml:space="preserve">Loteamento Urbano (casas/lotes); </t>
  </si>
  <si>
    <t xml:space="preserve">Loteamento ou Condomínio Rural; </t>
  </si>
  <si>
    <t>KVA por lote ou apartamento:</t>
  </si>
  <si>
    <t xml:space="preserve">       </t>
  </si>
  <si>
    <t>Dados adicionais</t>
  </si>
  <si>
    <r>
      <t>Quantidade de lotes ou apartamentos:</t>
    </r>
    <r>
      <rPr>
        <sz val="11"/>
        <color theme="1"/>
        <rFont val="Arial"/>
        <family val="2"/>
      </rPr>
      <t xml:space="preserve"> </t>
    </r>
  </si>
  <si>
    <t>Residenciais:</t>
  </si>
  <si>
    <t>Luminárias</t>
  </si>
  <si>
    <t>Outras cargas:</t>
  </si>
  <si>
    <t>Comerciais:</t>
  </si>
  <si>
    <t>Luminárias:</t>
  </si>
  <si>
    <t>Residenciais até 400 m²</t>
  </si>
  <si>
    <t>Residenciais de 400 m² até 600 m²</t>
  </si>
  <si>
    <t>Residenciais acima de 600 m²</t>
  </si>
  <si>
    <r>
      <t>Total em KVA do empreendimento (somatória da demanda das unidades)</t>
    </r>
    <r>
      <rPr>
        <sz val="11"/>
        <color theme="1"/>
        <rFont val="Arial"/>
        <family val="2"/>
      </rPr>
      <t>:</t>
    </r>
  </si>
  <si>
    <r>
      <t>Total em KVA (somatória da potência dos trafos)</t>
    </r>
    <r>
      <rPr>
        <sz val="11"/>
        <color theme="1"/>
        <rFont val="Arial"/>
        <family val="2"/>
      </rPr>
      <t xml:space="preserve">: </t>
    </r>
  </si>
  <si>
    <r>
      <t>Coordenada da derivação (ou coordenadas que delimitam o empreendimento)</t>
    </r>
    <r>
      <rPr>
        <sz val="11"/>
        <color theme="1"/>
        <rFont val="Arial"/>
        <family val="2"/>
      </rPr>
      <t xml:space="preserve">: </t>
    </r>
  </si>
  <si>
    <t>ABADIA DOS DOURADOS</t>
  </si>
  <si>
    <t>ACUCENA</t>
  </si>
  <si>
    <t>AGUA COMPRIDA</t>
  </si>
  <si>
    <t>AGUAS FORMOSAS</t>
  </si>
  <si>
    <t>AGUAS VERMELHAS</t>
  </si>
  <si>
    <t>ALBERTINA</t>
  </si>
  <si>
    <t>ALFENAS</t>
  </si>
  <si>
    <t>ALMENARA</t>
  </si>
  <si>
    <t>ALTEROSA</t>
  </si>
  <si>
    <t>ALTO CAPARAO</t>
  </si>
  <si>
    <t>ALVARENGA</t>
  </si>
  <si>
    <t>AMPARO DA SERRA</t>
  </si>
  <si>
    <t>ANDRADAS</t>
  </si>
  <si>
    <t>ARACUAI</t>
  </si>
  <si>
    <t>ARAGUARI</t>
  </si>
  <si>
    <t>ARAPORA</t>
  </si>
  <si>
    <t>ARAPUA</t>
  </si>
  <si>
    <t>ARAXA</t>
  </si>
  <si>
    <t>AREADO</t>
  </si>
  <si>
    <t>ARINOS</t>
  </si>
  <si>
    <t>ATALEIA</t>
  </si>
  <si>
    <t>BAEPENDI</t>
  </si>
  <si>
    <t>BANDEIRA</t>
  </si>
  <si>
    <t>BANDEIRA DO SUL</t>
  </si>
  <si>
    <t>BELO HORIZONTE</t>
  </si>
  <si>
    <t>BELO ORIENTE</t>
  </si>
  <si>
    <t>BERILO</t>
  </si>
  <si>
    <t>BERTOPOLIS</t>
  </si>
  <si>
    <t>BOA ESPERANCA</t>
  </si>
  <si>
    <t>BOM JESUS DO GALHO</t>
  </si>
  <si>
    <t>BOM REPOUSO</t>
  </si>
  <si>
    <t>BONFINOPOLIS DE MINAS</t>
  </si>
  <si>
    <t>BORDA DA MATA</t>
  </si>
  <si>
    <t>BOTELHOS</t>
  </si>
  <si>
    <t>BRASILANDIA DE MINAS</t>
  </si>
  <si>
    <t>BRASOPOLIS</t>
  </si>
  <si>
    <t>BUGRE</t>
  </si>
  <si>
    <t>BURITIS</t>
  </si>
  <si>
    <t>CABECEIRA GRANDE</t>
  </si>
  <si>
    <t>CABO VERDE</t>
  </si>
  <si>
    <t>CACHOEIRA DE MINAS</t>
  </si>
  <si>
    <t>CACHOEIRA DOURADA</t>
  </si>
  <si>
    <t>CAIANA</t>
  </si>
  <si>
    <t>CALDAS</t>
  </si>
  <si>
    <t>CAMBUQUIRA</t>
  </si>
  <si>
    <t>CAMPANARIO</t>
  </si>
  <si>
    <t>CAMPANHA</t>
  </si>
  <si>
    <t>CAMPESTRE</t>
  </si>
  <si>
    <t>CAMPINA VERDE</t>
  </si>
  <si>
    <t>CAMPO DO MEIO</t>
  </si>
  <si>
    <t>CAMPO FLORIDO</t>
  </si>
  <si>
    <t>CAMPOS ALTOS</t>
  </si>
  <si>
    <t>CAMPOS GERAIS</t>
  </si>
  <si>
    <t>CANAPOLIS</t>
  </si>
  <si>
    <t>CAPARAO</t>
  </si>
  <si>
    <t>CAPELINHA</t>
  </si>
  <si>
    <t>CAPINOPOLIS</t>
  </si>
  <si>
    <t>CARAI</t>
  </si>
  <si>
    <t>CARATINGA</t>
  </si>
  <si>
    <t>CARBONITA</t>
  </si>
  <si>
    <t>CAREACU</t>
  </si>
  <si>
    <t>CARLOS CHAGAS</t>
  </si>
  <si>
    <t>CARMO DA CACHOEIRA</t>
  </si>
  <si>
    <t>CARMO DE MINAS</t>
  </si>
  <si>
    <t>CARMO DO PARANAIBA</t>
  </si>
  <si>
    <t>CARNEIRINHO</t>
  </si>
  <si>
    <t>CARVALHOPOLIS</t>
  </si>
  <si>
    <t>CASCALHO RICO</t>
  </si>
  <si>
    <t>CAXAMBU</t>
  </si>
  <si>
    <t>CENTRALINA</t>
  </si>
  <si>
    <t>COMENDADOR GOMES</t>
  </si>
  <si>
    <t>COMERCINHO</t>
  </si>
  <si>
    <t>CONCEICAO DA APARECIDA</t>
  </si>
  <si>
    <t>CONCEICAO DA BARRA DE MINAS</t>
  </si>
  <si>
    <t>CONCEICAO DAS ALAGOAS</t>
  </si>
  <si>
    <t>CONCEICAO DAS PEDRAS</t>
  </si>
  <si>
    <t>CONCEICAO DO RIO VERDE</t>
  </si>
  <si>
    <t>CONCEICAO DOS OUROS</t>
  </si>
  <si>
    <t>CONGONHAL</t>
  </si>
  <si>
    <t>CONQUISTA</t>
  </si>
  <si>
    <t>CONSOLACAO</t>
  </si>
  <si>
    <t>COQUEIRAL</t>
  </si>
  <si>
    <t>CORDISLANDIA</t>
  </si>
  <si>
    <t>COROMANDEL</t>
  </si>
  <si>
    <t>CORONEL FABRICIANO</t>
  </si>
  <si>
    <t>CORONEL MURTA</t>
  </si>
  <si>
    <t>CORREGO NOVO</t>
  </si>
  <si>
    <t>COUTO DE MAGALHAES DE MINAS</t>
  </si>
  <si>
    <t>CRISTINA</t>
  </si>
  <si>
    <t>CRUZEIRO DA FORTALEZA</t>
  </si>
  <si>
    <t>CRUZILIA</t>
  </si>
  <si>
    <t>DELFIM MOREIRA</t>
  </si>
  <si>
    <t>DIVISA NOVA</t>
  </si>
  <si>
    <t>DIVISOPOLIS</t>
  </si>
  <si>
    <t>DOM BOSCO</t>
  </si>
  <si>
    <t>DOM CAVATI</t>
  </si>
  <si>
    <t>DOM VICOSO</t>
  </si>
  <si>
    <t>DOURADOQUARA</t>
  </si>
  <si>
    <t>ELOI MENDES</t>
  </si>
  <si>
    <t>ENTRE FOLHAS</t>
  </si>
  <si>
    <t>ESPERA FELIZ</t>
  </si>
  <si>
    <t>ESPIRITO SANTO DO DOURADO</t>
  </si>
  <si>
    <t>ESTIVA</t>
  </si>
  <si>
    <t>ESTRELA DO SUL</t>
  </si>
  <si>
    <t>FAMA</t>
  </si>
  <si>
    <t>FELISBURGO</t>
  </si>
  <si>
    <t>FERVEDOURO</t>
  </si>
  <si>
    <t>FRANCISCO BADARO</t>
  </si>
  <si>
    <t>FRANCISCOPOLIS</t>
  </si>
  <si>
    <t>FREI GASPAR</t>
  </si>
  <si>
    <t>FREI LAGONEGRO</t>
  </si>
  <si>
    <t>FRONTEIRA</t>
  </si>
  <si>
    <t>FRONTEIRA DOS VALES</t>
  </si>
  <si>
    <t>FRUTAL</t>
  </si>
  <si>
    <t>GONCALVES</t>
  </si>
  <si>
    <t>GRUPIARA</t>
  </si>
  <si>
    <t>GUAPE</t>
  </si>
  <si>
    <t>GUARDA MOR</t>
  </si>
  <si>
    <t>GUIMARANIA</t>
  </si>
  <si>
    <t>GURINHATA</t>
  </si>
  <si>
    <t>HELIODORA</t>
  </si>
  <si>
    <t>IAPU</t>
  </si>
  <si>
    <t>IBIA</t>
  </si>
  <si>
    <t>IBITIURA DE MINAS</t>
  </si>
  <si>
    <t>ILICINEA</t>
  </si>
  <si>
    <t>IMBE DE MINAS</t>
  </si>
  <si>
    <t>INCONFIDENTES</t>
  </si>
  <si>
    <t>INDIANOPOLIS</t>
  </si>
  <si>
    <t>INHAPIM</t>
  </si>
  <si>
    <t>IPABA</t>
  </si>
  <si>
    <t>IPATINGA</t>
  </si>
  <si>
    <t>IPIACU</t>
  </si>
  <si>
    <t>IPUIUNA</t>
  </si>
  <si>
    <t>IRAI DE MINAS</t>
  </si>
  <si>
    <t>ITAIPE</t>
  </si>
  <si>
    <t>ITAJUBA</t>
  </si>
  <si>
    <t>ITAMARANDIBA</t>
  </si>
  <si>
    <t>ITAMBACURI</t>
  </si>
  <si>
    <t>ITAMOJI</t>
  </si>
  <si>
    <t>ITAMONTE</t>
  </si>
  <si>
    <t>ITANHANDU</t>
  </si>
  <si>
    <t>ITAOBIM</t>
  </si>
  <si>
    <t>ITAPAGIPE</t>
  </si>
  <si>
    <t>ITINGA</t>
  </si>
  <si>
    <t>ITUIUTABA</t>
  </si>
  <si>
    <t>ITURAMA</t>
  </si>
  <si>
    <t>JACINTO</t>
  </si>
  <si>
    <t>JACUTINGA</t>
  </si>
  <si>
    <t>JAGUARACU</t>
  </si>
  <si>
    <t>JAMPRUCA</t>
  </si>
  <si>
    <t>JESUANIA</t>
  </si>
  <si>
    <t>JOAIMA</t>
  </si>
  <si>
    <t>JOANESIA</t>
  </si>
  <si>
    <t>JOAO PINHEIRO</t>
  </si>
  <si>
    <t>JORDANIA</t>
  </si>
  <si>
    <t>LADAINHA</t>
  </si>
  <si>
    <t>LAGAMAR</t>
  </si>
  <si>
    <t>LAGOA FORMOSA</t>
  </si>
  <si>
    <t>LAGOA GRANDE</t>
  </si>
  <si>
    <t>LAMBARI</t>
  </si>
  <si>
    <t>LIMEIRA DO OESTE</t>
  </si>
  <si>
    <t>LUMINARIAS</t>
  </si>
  <si>
    <t>MACHACALIS</t>
  </si>
  <si>
    <t>MACHADO</t>
  </si>
  <si>
    <t>MALACACHETA</t>
  </si>
  <si>
    <t>MANHUACU</t>
  </si>
  <si>
    <t>MARIA DA FE</t>
  </si>
  <si>
    <t>MARLIERIA</t>
  </si>
  <si>
    <t>MARMELOPOLIS</t>
  </si>
  <si>
    <t>MATA VERDE</t>
  </si>
  <si>
    <t>MATIAS LOBATO</t>
  </si>
  <si>
    <t>MATUTINA</t>
  </si>
  <si>
    <t>MEDINA</t>
  </si>
  <si>
    <t>MESQUITA</t>
  </si>
  <si>
    <t>MINAS NOVAS</t>
  </si>
  <si>
    <t>MONSENHOR PAULO</t>
  </si>
  <si>
    <t>MONTE ALEGRE DE MINAS</t>
  </si>
  <si>
    <t>MONTE BELO</t>
  </si>
  <si>
    <t>MONTE CARMELO</t>
  </si>
  <si>
    <t>MONTE SIAO</t>
  </si>
  <si>
    <t>MUZAMBINHO</t>
  </si>
  <si>
    <t>NANUQUE</t>
  </si>
  <si>
    <t>NAQUE</t>
  </si>
  <si>
    <t>NATALANDIA</t>
  </si>
  <si>
    <t>NATERCIA</t>
  </si>
  <si>
    <t>NOVA BELEM</t>
  </si>
  <si>
    <t>NOVA MODICA</t>
  </si>
  <si>
    <t>NOVA PONTE</t>
  </si>
  <si>
    <t>NOVA RESENDE</t>
  </si>
  <si>
    <t>NOVO CRUZEIRO</t>
  </si>
  <si>
    <t>NOVO ORIENTE DE MINAS</t>
  </si>
  <si>
    <t>OLHOS DAGUA</t>
  </si>
  <si>
    <t>OLIMPIO NORONHA</t>
  </si>
  <si>
    <t>OURO FINO</t>
  </si>
  <si>
    <t>OURO VERDE DE MINAS</t>
  </si>
  <si>
    <t>PADRE PARAISO</t>
  </si>
  <si>
    <t>PARACATU</t>
  </si>
  <si>
    <t>PARAGUACU</t>
  </si>
  <si>
    <t>PARAISOPOLIS</t>
  </si>
  <si>
    <t>PASSA QUATRO</t>
  </si>
  <si>
    <t>PASSA VINTE</t>
  </si>
  <si>
    <t>PASSABEM</t>
  </si>
  <si>
    <t>PATOS DE MINAS</t>
  </si>
  <si>
    <t>PATROCINIO</t>
  </si>
  <si>
    <t>PAVAO</t>
  </si>
  <si>
    <t>PEDRALVA</t>
  </si>
  <si>
    <t>PEDRINOPOLIS</t>
  </si>
  <si>
    <t>PERDIZES</t>
  </si>
  <si>
    <t>PERIQUITO</t>
  </si>
  <si>
    <t>PESCADOR</t>
  </si>
  <si>
    <t>PIEDADE DE CARATINGA</t>
  </si>
  <si>
    <t>PINGO DAGUA</t>
  </si>
  <si>
    <t>PIRAJUBA</t>
  </si>
  <si>
    <t>PIRANGUCU</t>
  </si>
  <si>
    <t>PIRANGUINHO</t>
  </si>
  <si>
    <t>PLANURA</t>
  </si>
  <si>
    <t>POCO FUNDO</t>
  </si>
  <si>
    <t>POCOS DE CALDAS</t>
  </si>
  <si>
    <t>POTE</t>
  </si>
  <si>
    <t>POUSO ALEGRE</t>
  </si>
  <si>
    <t>POUSO ALTO</t>
  </si>
  <si>
    <t>PRATA</t>
  </si>
  <si>
    <t>PRATINHA</t>
  </si>
  <si>
    <t>PRESIDENTE OLEGARIO</t>
  </si>
  <si>
    <t>RIACHINHO</t>
  </si>
  <si>
    <t>RIO DO PRADO</t>
  </si>
  <si>
    <t>RIO PARANAIBA</t>
  </si>
  <si>
    <t>ROMARIA</t>
  </si>
  <si>
    <t>RUBIM</t>
  </si>
  <si>
    <t>SACRAMENTO</t>
  </si>
  <si>
    <t>SALTO DA DIVISA</t>
  </si>
  <si>
    <t>SANTA BARBARA DO LESTE</t>
  </si>
  <si>
    <t>SANTA BARBARA DO MONTE VERDE</t>
  </si>
  <si>
    <t>SANTA CRUZ DE SALINAS</t>
  </si>
  <si>
    <t>SANTA FE DE MINAS</t>
  </si>
  <si>
    <t>SANTA JULIANA</t>
  </si>
  <si>
    <t>SANTA MARGARIDA</t>
  </si>
  <si>
    <t>SANTA MARIA DO SALTO</t>
  </si>
  <si>
    <t>SANTA RITA DE CALDAS</t>
  </si>
  <si>
    <t>SANTA RITA DO JACUTINGA</t>
  </si>
  <si>
    <t>SANTA RITA DO SAPUCAI</t>
  </si>
  <si>
    <t>SANTA VITORIA</t>
  </si>
  <si>
    <t>SANTANA DA VARGEM</t>
  </si>
  <si>
    <t>SANTANA DO PARAISO</t>
  </si>
  <si>
    <t>SANTO ANTONIO DO JACINTO</t>
  </si>
  <si>
    <t>SANTO ANTONIO DO RIO ABAIXO</t>
  </si>
  <si>
    <t>SAO BENTO ABADE</t>
  </si>
  <si>
    <t>SAO DOMINGOS DAS DORES</t>
  </si>
  <si>
    <t>SAO FRANCISCO DE SALES</t>
  </si>
  <si>
    <t>SAO FRANCISCO DO GLORIA</t>
  </si>
  <si>
    <t>SAO GERALDO DO BAIXIO</t>
  </si>
  <si>
    <t>SAO GONCALO DO ABAETE</t>
  </si>
  <si>
    <t>SAO GONCALO DO SAPUCAI</t>
  </si>
  <si>
    <t>SAO GOTARDO</t>
  </si>
  <si>
    <t>SAO JOAO BATISTA DO GLORIA</t>
  </si>
  <si>
    <t>SAO JOAO DA MATA</t>
  </si>
  <si>
    <t>SAO JOAO DO MANTENINHA</t>
  </si>
  <si>
    <t>SAO JOAO DO ORIENTE</t>
  </si>
  <si>
    <t>SAO JOSE DO ALEGRE</t>
  </si>
  <si>
    <t>SAO JOSE DO DIVINO</t>
  </si>
  <si>
    <t>SAO JOSE DO MANTIMENTO</t>
  </si>
  <si>
    <t>SAO LOURENCO</t>
  </si>
  <si>
    <t>SAO SEBASTIAO DA BELA VISTA</t>
  </si>
  <si>
    <t>SAO SEBASTIAO DO ANTA</t>
  </si>
  <si>
    <t>SAO SEBASTIAO DO RIO PRETO</t>
  </si>
  <si>
    <t>SAO SEBASTIAO DO RIO VERDE</t>
  </si>
  <si>
    <t>SAO TOME DAS LETRAS</t>
  </si>
  <si>
    <t>SAPUCAI MIRIM</t>
  </si>
  <si>
    <t>SENADOR JOSE BENTO</t>
  </si>
  <si>
    <t>SENADOR MODESTINO GONCALVES</t>
  </si>
  <si>
    <t>SERRA DO SALITRE</t>
  </si>
  <si>
    <t>SERRA DOS AIMORES</t>
  </si>
  <si>
    <t>SERRANIA</t>
  </si>
  <si>
    <t>SILVIANOPOLIS</t>
  </si>
  <si>
    <t>SOLEDADE DE MINAS</t>
  </si>
  <si>
    <t>TAPARUBA</t>
  </si>
  <si>
    <t>TAPIRA</t>
  </si>
  <si>
    <t>TARUMIRIM</t>
  </si>
  <si>
    <t>TEOFILO OTONI</t>
  </si>
  <si>
    <t>TIMOTEO</t>
  </si>
  <si>
    <t>TIROS</t>
  </si>
  <si>
    <t>TOCOS DO MOJI</t>
  </si>
  <si>
    <t>TRES CORACOES</t>
  </si>
  <si>
    <t>TRES PONTAS</t>
  </si>
  <si>
    <t>TUPACIGUARA</t>
  </si>
  <si>
    <t>TURMALINA</t>
  </si>
  <si>
    <t>TURVOLANDIA</t>
  </si>
  <si>
    <t>UBAPORANGA</t>
  </si>
  <si>
    <t>UBERABA</t>
  </si>
  <si>
    <t>UBERLANDIA</t>
  </si>
  <si>
    <t>UMBURATIBA</t>
  </si>
  <si>
    <t>UNAI</t>
  </si>
  <si>
    <t>UNIAO DE MINAS</t>
  </si>
  <si>
    <t>URUANA DE MINAS</t>
  </si>
  <si>
    <t>VARGEM ALEGRE</t>
  </si>
  <si>
    <t>VARGEM GRANDE DO RIO PARDO</t>
  </si>
  <si>
    <t>VARGINHA</t>
  </si>
  <si>
    <t>VARJAO DE MINAS</t>
  </si>
  <si>
    <t>VAZANTE</t>
  </si>
  <si>
    <t>VERISSIMO</t>
  </si>
  <si>
    <t>VIRGEM DA LAPA</t>
  </si>
  <si>
    <t>VIRGINIA</t>
  </si>
  <si>
    <t>WENCESLAU BRAZ</t>
  </si>
  <si>
    <t>Versão: 2021.12.15</t>
  </si>
  <si>
    <t>Motor 01</t>
  </si>
  <si>
    <r>
      <t>1</t>
    </r>
    <r>
      <rPr>
        <sz val="10"/>
        <rFont val="Arial"/>
        <family val="2"/>
      </rPr>
      <t xml:space="preserve"> - Em caso de partida sequencial de motores, preencher os dados para cada motor,  indicando a ordem</t>
    </r>
  </si>
  <si>
    <t>Motor 02</t>
  </si>
  <si>
    <t>Motor 03</t>
  </si>
  <si>
    <t xml:space="preserve"> NS: </t>
  </si>
  <si>
    <t>Quantidade de Motores:</t>
  </si>
  <si>
    <t>Motor 04</t>
  </si>
  <si>
    <t>Motor 05</t>
  </si>
  <si>
    <t>Motor 06</t>
  </si>
  <si>
    <t>Motor 07</t>
  </si>
  <si>
    <t>Motor 08</t>
  </si>
  <si>
    <t>Motor 09</t>
  </si>
  <si>
    <t>Motor 10</t>
  </si>
  <si>
    <t>A A W TELECOMUNICAÇÕES E ELET LTDA ME..</t>
  </si>
  <si>
    <t>A&amp;D SOL SERVIÇOS TERC LTDA ME</t>
  </si>
  <si>
    <t>A02 ELETRICIDADE LTDA..</t>
  </si>
  <si>
    <t>ACENDER ENGENHARIA LTDA</t>
  </si>
  <si>
    <t>AENG PARTICIPAÇÕES LTDA</t>
  </si>
  <si>
    <t>AGIL ELETRIFICACAO Ltda .</t>
  </si>
  <si>
    <t>ALESSANDRO SARMENTO DOS SANTOS</t>
  </si>
  <si>
    <t>ALTERNATIVA ELÉTRICA UBÁ LTDA.</t>
  </si>
  <si>
    <t>ANCOE ENGENHARIA E SERVICOS EIRELI</t>
  </si>
  <si>
    <t>ANDRE GOMES ENGENHARIA LTDA</t>
  </si>
  <si>
    <t>ARSAL SERV. ENGENHARIA CONSTRUCOES</t>
  </si>
  <si>
    <t>ARTREL ELETRIC. E TECNOL. LTDA..</t>
  </si>
  <si>
    <t>ASCENDE CONSULT. E PROJETO LTDA</t>
  </si>
  <si>
    <t>ASTRO LUZ SERVIÇOS E COM LTDA ME..</t>
  </si>
  <si>
    <t>BARRA PROJETOS E CONSTRUÇÕES LTDA..</t>
  </si>
  <si>
    <t>BETEL BELUCCI ELET. E TELEF. LTDA.</t>
  </si>
  <si>
    <t>BHL PROJ. E CONSTRUÇÕES ELETR. LTDA</t>
  </si>
  <si>
    <t>BR ENGENHARIA E CONSTRUCOES LTDA..</t>
  </si>
  <si>
    <t>BRASIL CONSTRUCOES E MONTAGENS LTDA..</t>
  </si>
  <si>
    <t>BUSS ENGENHARIA EIRELI</t>
  </si>
  <si>
    <t>CEILUX CEN. EXC. ILUMIN. PROJ. LTDA</t>
  </si>
  <si>
    <t>CELMINAS LTDA.</t>
  </si>
  <si>
    <t>CETEC CONSTRUCOES ELETROTECNICAS LTDA</t>
  </si>
  <si>
    <t>CLAITON RESENDE SERVICOS ELETRICOS LTDA</t>
  </si>
  <si>
    <t>COMAR - CONSTRUCOES E MONTAGENS LTDA</t>
  </si>
  <si>
    <t>COMETA ENGENHARIA</t>
  </si>
  <si>
    <t>CONECTAR SERV EM CIRCUITOS ENERG LTDA</t>
  </si>
  <si>
    <t>CONLUX PROJ. E CONSTRUÇÃO LTDA.</t>
  </si>
  <si>
    <t>CONSTRUSOL CONST.ELÉT. &amp; CIVIL LTD</t>
  </si>
  <si>
    <t>CONSTRUTORA COENGE LTDA.</t>
  </si>
  <si>
    <t>CONSTRUTORA EGEL LTDA</t>
  </si>
  <si>
    <t>CONSTRUTORA OMS LTDA</t>
  </si>
  <si>
    <t>CONSTRUTORA REMO LTDA.</t>
  </si>
  <si>
    <t>CONSTRUTORA RIBEIRO OLIVEIRA LTDA.</t>
  </si>
  <si>
    <t>CONTROL CONSTRUÇÕES LTDA.</t>
  </si>
  <si>
    <t>CSM EMPREENDIMENTOS E ENERGIA LTDA</t>
  </si>
  <si>
    <t>CUSTOMIZA ENERGIA LTDA</t>
  </si>
  <si>
    <t>CVBTEC PROJETOS E CONSULTORIA EIRELI</t>
  </si>
  <si>
    <t>CVCTEC ENGENHARIA EIRELI.</t>
  </si>
  <si>
    <t>DACON CONSTRUTORA EIRELI.</t>
  </si>
  <si>
    <t>DALBEN CONS.ENG.ELET.TREINAMENTO</t>
  </si>
  <si>
    <t>DAMASCENO CONSTRUCOES LTDA</t>
  </si>
  <si>
    <t>DELITON SOLUÇÕES ELETRICAS LTDA</t>
  </si>
  <si>
    <t>DERIVAR LTDA</t>
  </si>
  <si>
    <t>DIOGO BORGES BERNARDES</t>
  </si>
  <si>
    <t>DOMINUS ENGENHARIA E ELETRICIDADE LTDA</t>
  </si>
  <si>
    <t>E.P.C.L. EMPR. PROJETOS E CONST. LTDA</t>
  </si>
  <si>
    <t>EATEC EMPREEND E SERVICOS LTDA..</t>
  </si>
  <si>
    <t>ECOLUX ENGENHARIA LTDA</t>
  </si>
  <si>
    <t>ECOM ENG. CONST. ELET. LTDA.</t>
  </si>
  <si>
    <t>ELETRA HG PROJETOS ELETRICOS LTDA</t>
  </si>
  <si>
    <t>ELÉTRICA ENGENHARIA E CONSULTORIA LTDA</t>
  </si>
  <si>
    <t>ELETRIFICA COM E MANUT ELET LTDA</t>
  </si>
  <si>
    <t>ELETRIFICAÇÕES PEREIRA SILVA LTDA.</t>
  </si>
  <si>
    <t>ELETRO &amp; ENERGIA LTDA</t>
  </si>
  <si>
    <t>ELETRO PEDRO LTDA..</t>
  </si>
  <si>
    <t>ELETRO SANTA CLARA LTDA.</t>
  </si>
  <si>
    <t>ELETROCAMP CONSTRUCOES ELETRICAS E CIVIS</t>
  </si>
  <si>
    <t>ELETROLUZ CONSTRUCOES ELETRICAS LTDA</t>
  </si>
  <si>
    <t>ELT TELECOMUNIC E ELETRIC EIRELI ME</t>
  </si>
  <si>
    <t>EMPREENDER LTDA - EPP</t>
  </si>
  <si>
    <t>EMPREENDIMENTOS MM LTDA</t>
  </si>
  <si>
    <t>ENCAD ENGENHARIA LTDA</t>
  </si>
  <si>
    <t>ENCEL ENG. CONST. ELÉT. LTD.</t>
  </si>
  <si>
    <t>ENERGÉTICA PROJ. CONST. ELÉTR. LTDA...</t>
  </si>
  <si>
    <t>ENERGIA CONSTRUÇÕES LTDA</t>
  </si>
  <si>
    <t>ENERGIZAR ENG. CONSTR. ELÉT. LTDA</t>
  </si>
  <si>
    <t>ENGEEL SERV. TOPOG. PROJ. ELET. LTD</t>
  </si>
  <si>
    <t>ENGELESTE PROJET E CONST EIRELI - ME</t>
  </si>
  <si>
    <t>ENGELMIG ENERGIA LTDA.</t>
  </si>
  <si>
    <t>ENGELUZ SOLUÇÕES EM ENERGIA - EIRELI..</t>
  </si>
  <si>
    <t>ENGEPOL ENG. PONTENOVENSE LTDA</t>
  </si>
  <si>
    <t>ENGESELT ENG. E SERV. ELETRICOS LTDA.</t>
  </si>
  <si>
    <t>ENGIE SOLUCOES CIDADES INTELIGENTES E IN</t>
  </si>
  <si>
    <t>ENPROL ENGENHARIA E PROJETOS LTDA</t>
  </si>
  <si>
    <t>EP3 ENERGIA LTDA</t>
  </si>
  <si>
    <t>ESEC EMP. SERV. ELET. E CONST. S.A</t>
  </si>
  <si>
    <t>EVOLUÇÃO ENGENHARIA E TECNOL. LTDA.</t>
  </si>
  <si>
    <t>F M RODRIGUES E CIA Ltda..</t>
  </si>
  <si>
    <t>FASE 3 ENGENHARIA LTDA.</t>
  </si>
  <si>
    <t>FASE ENGENHARIA LTDA</t>
  </si>
  <si>
    <t>FENIX ENERGIA E CONST. IND. LTDA - EPP</t>
  </si>
  <si>
    <t>FORTNORT DES AMBIENTAL E URBANO EIRELI</t>
  </si>
  <si>
    <t>FP PROJETOS E CONSULTORIA LTDA</t>
  </si>
  <si>
    <t>FREITAS &amp; MORAIS CONSTRUTORA LTDA.</t>
  </si>
  <si>
    <t>G &amp; CORREA TRANSPORTES LTDA</t>
  </si>
  <si>
    <t>GEOTOPE CONST. E SERVIÇOS ME</t>
  </si>
  <si>
    <t>GEOVANIR MAGALHAES &amp; CIA LTDA</t>
  </si>
  <si>
    <t>GHIA ENGENHARIA LTDA</t>
  </si>
  <si>
    <t>GIGAWATT PROJ. MANUT. MONT. ELET. LTDA.</t>
  </si>
  <si>
    <t>GILMAR GONCALVES DA SILVA JUNIOR</t>
  </si>
  <si>
    <t>GIMEC DC PROJETOS, TOPOGRAFIA E CONST.</t>
  </si>
  <si>
    <t>GIOVANNI GONCALVES MARTINS 99546817600</t>
  </si>
  <si>
    <t>GRAD21 CONSTRUCOES EIRELI</t>
  </si>
  <si>
    <t>HÉLIO RIBEIRO FILHO</t>
  </si>
  <si>
    <t>HUGO LEONARDO FREIRE ME</t>
  </si>
  <si>
    <t>HYPER SOLAR EIRELI</t>
  </si>
  <si>
    <t>ICOMS SOL. EM COMUNIC. E INTERC. LTDA.</t>
  </si>
  <si>
    <t>ILUMINA CONTRUÇÕES ELETRICAS LTDA..</t>
  </si>
  <si>
    <t>ILUMINAS PROJET E CONST LTDA - EPP</t>
  </si>
  <si>
    <t>IMOBLUZ IMOB. EMPREENDIMENTOS LTDA</t>
  </si>
  <si>
    <t>IMPERIO ELETRICO EIRELI</t>
  </si>
  <si>
    <t>INFRACON ENG.COMERCIO LTDA.</t>
  </si>
  <si>
    <t>INTEGRA SOLUCOES DE ENGENHARIA LTDA</t>
  </si>
  <si>
    <t>IPE ILUMINACAO E ELETRIFICACAO EIRELI</t>
  </si>
  <si>
    <t>JAA CONSTRUCOES LTDA ME.</t>
  </si>
  <si>
    <t>JASA CONSTRUTORA S/A</t>
  </si>
  <si>
    <t>JEQUITIBA ENGENHARIA E EMP. LTDA.</t>
  </si>
  <si>
    <t>JFT ENGENHARIA EIRELI</t>
  </si>
  <si>
    <t>JL ELETRIFICACAO LTDA</t>
  </si>
  <si>
    <t>KERLEY BATISTA ALVES ME</t>
  </si>
  <si>
    <t>LAZZARINI &amp; ZANCANELLA PROJ. LTDA</t>
  </si>
  <si>
    <t>LC PROJ. TOPOG. E CONST. ELET. LTD.</t>
  </si>
  <si>
    <t>LDG CONSTRUCOES EIRELI</t>
  </si>
  <si>
    <t>LEGACY TECH SOLUCOES URBANAS LTDA</t>
  </si>
  <si>
    <t>LINNET CONSTR. ELÉTRICAS LTDA.</t>
  </si>
  <si>
    <t>LIX SERVICE E AMBIENTAL ENG. EIRELI</t>
  </si>
  <si>
    <t>LOGICTEL S.A.</t>
  </si>
  <si>
    <t>LUIZ GUILHERME SOBRAL</t>
  </si>
  <si>
    <t>LUMI CONST. E MANUT. ELET. LTDA EPP</t>
  </si>
  <si>
    <t>LUZ E FORÇA CONSTRUCOES ELETRICAS LTDA</t>
  </si>
  <si>
    <t>LUZ FORTE - ILUMIN SERV EIRELI ME.</t>
  </si>
  <si>
    <t>LUZ MINEIRA CONST. ELÉTRICAS LTDA.</t>
  </si>
  <si>
    <t>MAGUETA ENGENHARIA LTDA</t>
  </si>
  <si>
    <t>MAHINA SOLUTIONS EM ILUMINACOES EIRELI</t>
  </si>
  <si>
    <t>MARANGONI ELETRIC SERVICE LTDA.</t>
  </si>
  <si>
    <t>MARMER MANUTENCAO INDUSTRIAL LTDA</t>
  </si>
  <si>
    <t>MARTINO ELETRICIDADE EIRELI</t>
  </si>
  <si>
    <t>MASTER LED SIST.DE ILUMINACAO LTDA</t>
  </si>
  <si>
    <t>MDCAD PROJETOS LTDA</t>
  </si>
  <si>
    <t>ME2 PROJETOS ELETRICOS LTDA-ME.</t>
  </si>
  <si>
    <t>MEC MANUTENÇÃO ELETRICA LTDA.</t>
  </si>
  <si>
    <t>MEDRAL ENERGIA LTDA.</t>
  </si>
  <si>
    <t>MEDRAL GEOTECNOLOGIAS AMBIENTAL LTDA</t>
  </si>
  <si>
    <t>METODO PROJ. E CONST. ELÉTRICAS LTDA.</t>
  </si>
  <si>
    <t>MINAS SOLAR ENERGIA FOTOVOLTAICA LTDA</t>
  </si>
  <si>
    <t>MONTACON ENGENHARIA LTDA</t>
  </si>
  <si>
    <t>MONTEC MONT ELET JANAÚBA LTDA.</t>
  </si>
  <si>
    <t>MV2 CONSTRUÇÕES E SERVIÇOS LTDA..</t>
  </si>
  <si>
    <t>NEON CONSTRUÇÕCOES ELÉTRICAS EIRELI</t>
  </si>
  <si>
    <t>NOROESTE CONSTRUÇÕES ELÉTRICAS LTDA.</t>
  </si>
  <si>
    <t>NORTE CAD SERVIÇOS Ltda.</t>
  </si>
  <si>
    <t>NORTEC - NORTE ENERGIA E CONST LTDA ME</t>
  </si>
  <si>
    <t>NUCLEO ENG. CONSULTIVA S.A</t>
  </si>
  <si>
    <t>OBJETIVA PROJETOS E SERV. LTDA-ME</t>
  </si>
  <si>
    <t>ONA S/A ENG. COM. E INDÚSTRIA</t>
  </si>
  <si>
    <t>ORTENG MPN ENG.CONSULTORIA S/C LTDA</t>
  </si>
  <si>
    <t>OTIMIZA ENERGIA LTDA</t>
  </si>
  <si>
    <t>P A R NAJAR CASTRO EIRELI</t>
  </si>
  <si>
    <t>PADRÃO CONSTRUÇÕES ELÉTRICAS LTDA</t>
  </si>
  <si>
    <t>PATERAX ENG. DE PROJETOS LTDA.</t>
  </si>
  <si>
    <t>PAVIART CONST. E INCORPORADORA LTDA.</t>
  </si>
  <si>
    <t>PLANTEL PLANEJ. TÉC. ENG LTDA</t>
  </si>
  <si>
    <t>PRIME CONSTRUCOES ELETRICAS LTDA</t>
  </si>
  <si>
    <t>PRO ENGENHARIA LTDA EP</t>
  </si>
  <si>
    <t>PROGEL PROJ GESTAO ELETRICA S/S LTDA</t>
  </si>
  <si>
    <t>PROGETTARE ENG. PROJ. CONST. LTDA</t>
  </si>
  <si>
    <t>PROHETEL PROJETOS E CONSTRUCOES LTDA</t>
  </si>
  <si>
    <t>PROJECEL ENGENHARIA LTDA.</t>
  </si>
  <si>
    <t>PROJETA CONSULT E SERV LTDA</t>
  </si>
  <si>
    <t>PROJETEC CONST. ELETRICAS LTD</t>
  </si>
  <si>
    <t>PROLESTE ENGENHARIA EIRELI - EPP</t>
  </si>
  <si>
    <t>PROREDES PROJETOS E CONST LTDA.</t>
  </si>
  <si>
    <t>PROSEG ELETRIFICACAO LTDA</t>
  </si>
  <si>
    <t>PROTOP CONSTRUCOES E PROJETOS LTDA.</t>
  </si>
  <si>
    <t>PUBLIKIMAGEM PROJ. E MARKETING LTDA</t>
  </si>
  <si>
    <t>QUALITY CONSTR.L ELÉTR. E SOLAR LTDA-ME</t>
  </si>
  <si>
    <t>QUARK ENGENHARIA EIRELI.</t>
  </si>
  <si>
    <t>RAZAO CONSTRUCOES ELETRICAS LTDA</t>
  </si>
  <si>
    <t>RDX EMPREENDIMENTOS LTDA.</t>
  </si>
  <si>
    <t>RH ENGENHARIA LTDA.</t>
  </si>
  <si>
    <t>RHE REZENDE HORN ENGENHARIA LTDA</t>
  </si>
  <si>
    <t>RICEL INSTALAÇÕES ELÉTRICAS LTDA..</t>
  </si>
  <si>
    <t>ROGERIO ANTUNES SILVA LTDA</t>
  </si>
  <si>
    <t>ROTA TOPOGRAFIA E PROJ. ELET. - EIRELI</t>
  </si>
  <si>
    <t>RP ENGENHARIA S/S LTDA</t>
  </si>
  <si>
    <t>RT ENERGIA E SERVICOS LTDA</t>
  </si>
  <si>
    <t>S M CONSTRUÇÕES ELÉTRICAS EIRELI - EPP</t>
  </si>
  <si>
    <t>SADENCO SUL AMERICANA DE ENG E COM LTDA</t>
  </si>
  <si>
    <t>SCL CONSTRUTORA E ENERGIA EIRELI ME</t>
  </si>
  <si>
    <t>SDM SOLUCOES E ENERGIA EIRELI</t>
  </si>
  <si>
    <t>SEA SERVICE - SERV. ELET. AVANCADOS LTDA</t>
  </si>
  <si>
    <t>SELT ENGENHARIA LTDA</t>
  </si>
  <si>
    <t>SM&amp;A SISTEMAS ELETRICOS LTDA</t>
  </si>
  <si>
    <t>SMART ENERGIA LTDA</t>
  </si>
  <si>
    <t>SMS TOPOGRAFIA E PROJ. ELET. EIRELI</t>
  </si>
  <si>
    <t>SOLUCAO ELETROMECANICA LTDA</t>
  </si>
  <si>
    <t>SOLUDIN ENGENHARIA ELETRICA LTDA - ME</t>
  </si>
  <si>
    <t>SOTELGO CONSTR. ELET. E CIVIL LTDA</t>
  </si>
  <si>
    <t>SPEC PLANEJ.ENG.CONSUL.EIRELI</t>
  </si>
  <si>
    <t>SRE ENGENHARIA E CONSTRUCOES LTDA</t>
  </si>
  <si>
    <t>SUDOESTE CONSTRUCOES LTDA</t>
  </si>
  <si>
    <t>SUPRA TOPOGRAFIA E PROJETOS LTDA.</t>
  </si>
  <si>
    <t>SYGEL CONSULTORIA E PROJ. DE ENG. EIRELI</t>
  </si>
  <si>
    <t>TALLES V. SERRA</t>
  </si>
  <si>
    <t>TECNIA ENGENHARIA LTDA..</t>
  </si>
  <si>
    <t>TECNOVA INSTAL. E CONST. REDE ELET. EIRE</t>
  </si>
  <si>
    <t>TELE PERFORMANCE TELECOMUNICAÇÕES LTDA</t>
  </si>
  <si>
    <t>TELTEX TECNLOGIA SA..</t>
  </si>
  <si>
    <t>TRACTEBEL ENGINEERING LTDA.</t>
  </si>
  <si>
    <t>TRAJETO ENGENHARIA E COM EIRELI</t>
  </si>
  <si>
    <t>TS INFRAESTRUTURA E ENGENHARIA S.A.</t>
  </si>
  <si>
    <t>ULTRA ENG. E CONSTRUCOES LTDA</t>
  </si>
  <si>
    <t>ULTRA SERVICE SOLUCAO EM ENERGIA LTDA.</t>
  </si>
  <si>
    <t>UNIAO CONSTRUCOES ELETRICAS LIMITAD</t>
  </si>
  <si>
    <t>URBE CONSULTORIA PROJETOS LTDA.</t>
  </si>
  <si>
    <t>VAGALUME INSTAL MANUT ELET LTDA</t>
  </si>
  <si>
    <t>VITORIALUZ CONSTRUCOES LTDA.</t>
  </si>
  <si>
    <t>VOLT COM. E SERV. ELÉTRICOS LTDA..</t>
  </si>
  <si>
    <t>W P S SOLUÇÕES ELÉTRICAS EIRELI</t>
  </si>
  <si>
    <t>ZENY CONSTR. E PROJETOS EIRELI EPP..</t>
  </si>
  <si>
    <t>Alteração das Coordenadas do Ponto de Conexão Com a Cemig (Ponto de Entrega)</t>
  </si>
  <si>
    <t>Versão: 2022.02.01</t>
  </si>
  <si>
    <t>Fuso</t>
  </si>
  <si>
    <t>N (Ordenada):</t>
  </si>
  <si>
    <t>E (Abscissa):</t>
  </si>
  <si>
    <t>De:</t>
  </si>
  <si>
    <t>Para:</t>
  </si>
  <si>
    <t>Tipos de obra:</t>
  </si>
  <si>
    <t>4 - Coordenadas do Ponto de Entrega (UTM)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</si>
</sst>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[&lt;=99999999999]000\.000\.000\-00;00\.000\.000\/0000\-00"/>
    <numFmt numFmtId="165" formatCode="&quot;(&quot;##&quot;) &quot;#####&quot;-&quot;####"/>
    <numFmt numFmtId="166" formatCode="&quot;(&quot;##&quot;) &quot;####&quot;-&quot;####"/>
    <numFmt numFmtId="167" formatCode="#####&quot;-&quot;###"/>
  </numFmts>
  <fonts count="34" x14ac:knownFonts="1">
    <font>
      <sz val="11"/>
      <color theme="1"/>
      <name val="Calibri"/>
      <family val="2"/>
      <scheme val="minor"/>
    </font>
    <font>
      <sz val="9"/>
      <color indexed="81"/>
      <name val="Segoe UI"/>
      <family val="2"/>
    </font>
    <font>
      <sz val="12"/>
      <color theme="1"/>
      <name val="Calibri"/>
      <family val="2"/>
      <scheme val="minor"/>
    </font>
    <font>
      <b/>
      <i/>
      <sz val="17"/>
      <color theme="1"/>
      <name val="Courier New"/>
      <family val="3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u/>
      <sz val="12"/>
      <color theme="1"/>
      <name val="Arial"/>
      <family val="2"/>
    </font>
    <font>
      <b/>
      <sz val="10"/>
      <color theme="1"/>
      <name val="Arial"/>
      <family val="2"/>
    </font>
    <font>
      <b/>
      <sz val="14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rgb="FFFF0000"/>
      <name val="Calibri"/>
      <family val="2"/>
      <scheme val="minor"/>
    </font>
    <font>
      <b/>
      <i/>
      <sz val="14"/>
      <color theme="1"/>
      <name val="Courier New"/>
      <family val="3"/>
    </font>
    <font>
      <b/>
      <sz val="9"/>
      <color indexed="81"/>
      <name val="Segoe UI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8"/>
      <color rgb="FF000000"/>
      <name val="Tahoma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u/>
      <sz val="10"/>
      <color theme="1"/>
      <name val="Arial"/>
      <family val="2"/>
    </font>
    <font>
      <sz val="11"/>
      <color theme="1"/>
      <name val="Symbol"/>
      <family val="1"/>
      <charset val="2"/>
    </font>
    <font>
      <u/>
      <sz val="9"/>
      <color theme="1"/>
      <name val="Calibri"/>
      <family val="2"/>
      <scheme val="minor"/>
    </font>
    <font>
      <u/>
      <sz val="10"/>
      <name val="Arial"/>
      <family val="2"/>
    </font>
    <font>
      <sz val="12"/>
      <name val="Calibri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242424"/>
      <name val="Segoe UI"/>
      <family val="2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E6"/>
        <bgColor indexed="64"/>
      </patternFill>
    </fill>
    <fill>
      <patternFill patternType="solid">
        <fgColor rgb="FFFFFFF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74999237037263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 style="thin">
        <color indexed="64"/>
      </left>
      <right/>
      <top/>
      <bottom style="dashed">
        <color auto="1"/>
      </bottom>
      <diagonal/>
    </border>
    <border>
      <left/>
      <right style="thin">
        <color indexed="64"/>
      </right>
      <top/>
      <bottom style="dashed">
        <color auto="1"/>
      </bottom>
      <diagonal/>
    </border>
    <border>
      <left style="thin">
        <color indexed="64"/>
      </left>
      <right/>
      <top style="dashed">
        <color auto="1"/>
      </top>
      <bottom style="dashed">
        <color auto="1"/>
      </bottom>
      <diagonal/>
    </border>
    <border>
      <left/>
      <right style="thin">
        <color indexed="64"/>
      </right>
      <top style="dashed">
        <color auto="1"/>
      </top>
      <bottom style="dashed">
        <color auto="1"/>
      </bottom>
      <diagonal/>
    </border>
  </borders>
  <cellStyleXfs count="3">
    <xf numFmtId="0" fontId="0" fillId="0" borderId="0"/>
    <xf numFmtId="0" fontId="2" fillId="0" borderId="0"/>
    <xf numFmtId="43" fontId="32" fillId="0" borderId="0" applyFont="0" applyFill="0" applyBorder="0" applyAlignment="0" applyProtection="0"/>
  </cellStyleXfs>
  <cellXfs count="292">
    <xf numFmtId="0" fontId="0" fillId="0" borderId="0" xfId="0"/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justify" vertical="center"/>
    </xf>
    <xf numFmtId="0" fontId="0" fillId="0" borderId="0" xfId="0" applyAlignment="1">
      <alignment horizontal="left"/>
    </xf>
    <xf numFmtId="0" fontId="11" fillId="0" borderId="0" xfId="0" applyFont="1"/>
    <xf numFmtId="0" fontId="0" fillId="0" borderId="0" xfId="0" applyAlignment="1">
      <alignment horizontal="center"/>
    </xf>
    <xf numFmtId="0" fontId="9" fillId="0" borderId="0" xfId="0" applyFont="1" applyBorder="1" applyAlignment="1">
      <alignment vertical="center" wrapText="1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5" fillId="0" borderId="0" xfId="0" applyFont="1"/>
    <xf numFmtId="0" fontId="6" fillId="0" borderId="0" xfId="0" applyFont="1" applyAlignment="1">
      <alignment horizontal="justify" vertical="center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0" fillId="0" borderId="0" xfId="0" applyFill="1" applyBorder="1"/>
    <xf numFmtId="0" fontId="4" fillId="3" borderId="0" xfId="0" applyFont="1" applyFill="1" applyAlignment="1">
      <alignment horizontal="center" vertical="center"/>
    </xf>
    <xf numFmtId="0" fontId="7" fillId="0" borderId="0" xfId="0" applyFont="1" applyAlignment="1">
      <alignment vertical="center" wrapText="1" shrinkToFit="1"/>
    </xf>
    <xf numFmtId="0" fontId="8" fillId="0" borderId="0" xfId="0" applyFont="1" applyAlignment="1">
      <alignment horizontal="left" vertical="center" wrapText="1"/>
    </xf>
    <xf numFmtId="0" fontId="0" fillId="0" borderId="0" xfId="0" applyFill="1" applyAlignment="1">
      <alignment vertical="center" textRotation="90" wrapText="1" shrinkToFit="1"/>
    </xf>
    <xf numFmtId="0" fontId="0" fillId="0" borderId="0" xfId="0" applyFill="1" applyAlignment="1">
      <alignment horizontal="center" vertical="center" textRotation="90" wrapText="1" shrinkToFit="1"/>
    </xf>
    <xf numFmtId="0" fontId="0" fillId="0" borderId="0" xfId="0" applyFill="1" applyBorder="1" applyAlignment="1">
      <alignment horizont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0" xfId="0" applyFill="1" applyBorder="1" applyAlignment="1">
      <alignment horizontal="center"/>
    </xf>
    <xf numFmtId="0" fontId="7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 textRotation="90" wrapText="1" shrinkToFit="1"/>
    </xf>
    <xf numFmtId="0" fontId="0" fillId="0" borderId="0" xfId="0" applyFill="1" applyAlignment="1">
      <alignment horizontal="left" vertical="center" textRotation="90" wrapText="1" shrinkToFit="1"/>
    </xf>
    <xf numFmtId="0" fontId="8" fillId="5" borderId="1" xfId="0" applyFont="1" applyFill="1" applyBorder="1"/>
    <xf numFmtId="0" fontId="4" fillId="0" borderId="13" xfId="0" applyFont="1" applyBorder="1" applyAlignment="1">
      <alignment horizontal="right"/>
    </xf>
    <xf numFmtId="1" fontId="0" fillId="0" borderId="13" xfId="0" applyNumberFormat="1" applyBorder="1" applyAlignment="1">
      <alignment horizontal="right"/>
    </xf>
    <xf numFmtId="0" fontId="0" fillId="0" borderId="12" xfId="0" applyBorder="1" applyAlignment="1">
      <alignment horizontal="right"/>
    </xf>
    <xf numFmtId="1" fontId="0" fillId="0" borderId="12" xfId="0" applyNumberFormat="1" applyBorder="1" applyAlignment="1">
      <alignment horizontal="right"/>
    </xf>
    <xf numFmtId="0" fontId="4" fillId="0" borderId="12" xfId="0" applyFont="1" applyBorder="1" applyAlignment="1">
      <alignment horizontal="right"/>
    </xf>
    <xf numFmtId="0" fontId="0" fillId="0" borderId="0" xfId="0" applyAlignment="1">
      <alignment horizontal="right"/>
    </xf>
    <xf numFmtId="0" fontId="0" fillId="0" borderId="12" xfId="0" applyBorder="1" applyAlignment="1">
      <alignment horizontal="center"/>
    </xf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4" fillId="4" borderId="12" xfId="0" applyFont="1" applyFill="1" applyBorder="1" applyAlignment="1">
      <alignment horizontal="right"/>
    </xf>
    <xf numFmtId="0" fontId="14" fillId="3" borderId="0" xfId="0" applyFont="1" applyFill="1" applyAlignment="1">
      <alignment vertical="center" wrapText="1"/>
    </xf>
    <xf numFmtId="0" fontId="0" fillId="0" borderId="0" xfId="0" quotePrefix="1"/>
    <xf numFmtId="0" fontId="0" fillId="0" borderId="0" xfId="0" applyBorder="1"/>
    <xf numFmtId="0" fontId="10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0" fillId="0" borderId="12" xfId="0" applyBorder="1"/>
    <xf numFmtId="0" fontId="0" fillId="0" borderId="0" xfId="0" applyFill="1" applyAlignment="1">
      <alignment horizontal="left"/>
    </xf>
    <xf numFmtId="0" fontId="0" fillId="0" borderId="0" xfId="0" applyFill="1" applyBorder="1" applyProtection="1"/>
    <xf numFmtId="0" fontId="0" fillId="0" borderId="0" xfId="0" applyFill="1" applyBorder="1" applyAlignment="1" applyProtection="1">
      <alignment horizontal="left"/>
    </xf>
    <xf numFmtId="0" fontId="8" fillId="0" borderId="0" xfId="0" applyFont="1" applyAlignment="1">
      <alignment horizontal="left" vertical="center" wrapText="1"/>
    </xf>
    <xf numFmtId="0" fontId="0" fillId="9" borderId="0" xfId="0" applyFill="1" applyAlignment="1">
      <alignment horizontal="center" vertical="center"/>
    </xf>
    <xf numFmtId="0" fontId="0" fillId="10" borderId="0" xfId="0" applyFill="1"/>
    <xf numFmtId="0" fontId="21" fillId="0" borderId="10" xfId="0" applyFont="1" applyBorder="1" applyAlignment="1">
      <alignment vertical="center"/>
    </xf>
    <xf numFmtId="0" fontId="19" fillId="0" borderId="0" xfId="0" applyFont="1" applyAlignment="1">
      <alignment horizontal="left" vertical="center"/>
    </xf>
    <xf numFmtId="0" fontId="19" fillId="0" borderId="8" xfId="0" applyFont="1" applyBorder="1" applyAlignment="1">
      <alignment vertical="center"/>
    </xf>
    <xf numFmtId="0" fontId="19" fillId="0" borderId="4" xfId="0" applyFont="1" applyBorder="1" applyAlignment="1">
      <alignment vertical="center"/>
    </xf>
    <xf numFmtId="0" fontId="19" fillId="0" borderId="9" xfId="0" applyFont="1" applyBorder="1" applyAlignment="1">
      <alignment vertical="center"/>
    </xf>
    <xf numFmtId="0" fontId="19" fillId="0" borderId="10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19" fillId="0" borderId="11" xfId="0" applyFont="1" applyBorder="1" applyAlignment="1">
      <alignment vertical="center"/>
    </xf>
    <xf numFmtId="0" fontId="19" fillId="0" borderId="11" xfId="1" applyFont="1" applyBorder="1"/>
    <xf numFmtId="0" fontId="19" fillId="0" borderId="0" xfId="0" applyFont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right" vertical="center"/>
    </xf>
    <xf numFmtId="0" fontId="19" fillId="0" borderId="6" xfId="0" applyFont="1" applyBorder="1" applyAlignment="1">
      <alignment vertical="center"/>
    </xf>
    <xf numFmtId="0" fontId="19" fillId="0" borderId="5" xfId="0" applyFont="1" applyBorder="1" applyAlignment="1">
      <alignment vertical="center"/>
    </xf>
    <xf numFmtId="0" fontId="19" fillId="0" borderId="7" xfId="0" applyFont="1" applyBorder="1" applyAlignment="1">
      <alignment vertical="center"/>
    </xf>
    <xf numFmtId="0" fontId="19" fillId="12" borderId="0" xfId="0" applyFont="1" applyFill="1" applyBorder="1" applyAlignment="1">
      <alignment vertical="center"/>
    </xf>
    <xf numFmtId="0" fontId="19" fillId="12" borderId="11" xfId="0" applyFont="1" applyFill="1" applyBorder="1" applyAlignment="1">
      <alignment vertical="center"/>
    </xf>
    <xf numFmtId="0" fontId="19" fillId="12" borderId="0" xfId="0" applyFont="1" applyFill="1" applyAlignment="1">
      <alignment vertical="center"/>
    </xf>
    <xf numFmtId="0" fontId="23" fillId="12" borderId="0" xfId="0" applyFont="1" applyFill="1" applyAlignment="1">
      <alignment vertical="center"/>
    </xf>
    <xf numFmtId="0" fontId="0" fillId="0" borderId="11" xfId="0" applyBorder="1"/>
    <xf numFmtId="0" fontId="0" fillId="0" borderId="10" xfId="0" applyBorder="1"/>
    <xf numFmtId="0" fontId="8" fillId="0" borderId="0" xfId="0" applyFont="1" applyBorder="1"/>
    <xf numFmtId="0" fontId="0" fillId="0" borderId="0" xfId="0" applyFont="1" applyBorder="1"/>
    <xf numFmtId="0" fontId="0" fillId="0" borderId="8" xfId="0" applyBorder="1"/>
    <xf numFmtId="0" fontId="0" fillId="0" borderId="4" xfId="0" applyBorder="1"/>
    <xf numFmtId="0" fontId="0" fillId="0" borderId="9" xfId="0" applyBorder="1"/>
    <xf numFmtId="0" fontId="0" fillId="0" borderId="0" xfId="0" applyBorder="1" applyAlignment="1">
      <alignment horizontal="center" vertical="center"/>
    </xf>
    <xf numFmtId="0" fontId="0" fillId="12" borderId="0" xfId="0" applyFill="1" applyBorder="1" applyAlignment="1">
      <alignment horizontal="left"/>
    </xf>
    <xf numFmtId="0" fontId="0" fillId="12" borderId="0" xfId="0" applyFill="1" applyBorder="1"/>
    <xf numFmtId="0" fontId="0" fillId="12" borderId="11" xfId="0" applyFill="1" applyBorder="1"/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0" fontId="8" fillId="0" borderId="10" xfId="0" applyFont="1" applyBorder="1" applyAlignment="1">
      <alignment horizontal="right" vertical="center"/>
    </xf>
    <xf numFmtId="0" fontId="0" fillId="0" borderId="0" xfId="0" applyBorder="1" applyAlignment="1">
      <alignment horizontal="right"/>
    </xf>
    <xf numFmtId="0" fontId="8" fillId="0" borderId="1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25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5" fillId="0" borderId="0" xfId="0" applyFont="1" applyBorder="1" applyAlignment="1">
      <alignment horizontal="left" vertical="center"/>
    </xf>
    <xf numFmtId="0" fontId="25" fillId="0" borderId="10" xfId="0" applyFont="1" applyBorder="1" applyAlignment="1">
      <alignment horizontal="left" vertical="center"/>
    </xf>
    <xf numFmtId="0" fontId="9" fillId="0" borderId="11" xfId="0" applyFont="1" applyBorder="1" applyAlignment="1">
      <alignment vertical="center"/>
    </xf>
    <xf numFmtId="0" fontId="8" fillId="0" borderId="8" xfId="0" applyFont="1" applyBorder="1" applyAlignment="1">
      <alignment horizontal="left" vertical="center"/>
    </xf>
    <xf numFmtId="0" fontId="0" fillId="0" borderId="4" xfId="0" applyBorder="1" applyAlignment="1">
      <alignment horizontal="left"/>
    </xf>
    <xf numFmtId="0" fontId="8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21" fillId="12" borderId="10" xfId="0" applyFont="1" applyFill="1" applyBorder="1" applyAlignment="1">
      <alignment vertical="center"/>
    </xf>
    <xf numFmtId="0" fontId="21" fillId="12" borderId="0" xfId="0" applyFont="1" applyFill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21" fillId="12" borderId="0" xfId="0" applyFont="1" applyFill="1" applyAlignment="1">
      <alignment vertical="center"/>
    </xf>
    <xf numFmtId="0" fontId="21" fillId="12" borderId="11" xfId="0" applyFont="1" applyFill="1" applyBorder="1" applyAlignment="1">
      <alignment vertical="center"/>
    </xf>
    <xf numFmtId="0" fontId="23" fillId="12" borderId="0" xfId="0" applyFont="1" applyFill="1" applyBorder="1" applyAlignment="1">
      <alignment vertical="center"/>
    </xf>
    <xf numFmtId="0" fontId="0" fillId="4" borderId="0" xfId="0" applyFill="1" applyBorder="1" applyAlignment="1" applyProtection="1">
      <alignment horizontal="center" vertical="center"/>
      <protection locked="0"/>
    </xf>
    <xf numFmtId="0" fontId="25" fillId="4" borderId="0" xfId="0" applyFont="1" applyFill="1" applyBorder="1" applyAlignment="1" applyProtection="1">
      <alignment horizontal="center" vertical="center"/>
      <protection locked="0"/>
    </xf>
    <xf numFmtId="0" fontId="12" fillId="0" borderId="0" xfId="0" applyFont="1" applyFill="1" applyAlignment="1">
      <alignment horizontal="center" vertical="center"/>
    </xf>
    <xf numFmtId="0" fontId="27" fillId="0" borderId="0" xfId="0" applyFont="1" applyBorder="1" applyAlignment="1">
      <alignment horizontal="right" vertical="center"/>
    </xf>
    <xf numFmtId="0" fontId="21" fillId="12" borderId="11" xfId="0" applyFont="1" applyFill="1" applyBorder="1" applyAlignment="1">
      <alignment horizontal="right" vertical="center"/>
    </xf>
    <xf numFmtId="0" fontId="28" fillId="0" borderId="11" xfId="1" applyFont="1" applyBorder="1"/>
    <xf numFmtId="0" fontId="21" fillId="0" borderId="0" xfId="0" applyFont="1" applyAlignment="1">
      <alignment horizontal="left" vertical="center"/>
    </xf>
    <xf numFmtId="0" fontId="21" fillId="0" borderId="0" xfId="0" applyFont="1" applyBorder="1" applyAlignment="1">
      <alignment horizontal="right" vertical="center"/>
    </xf>
    <xf numFmtId="0" fontId="19" fillId="4" borderId="0" xfId="0" applyFont="1" applyFill="1" applyAlignment="1" applyProtection="1">
      <alignment horizontal="left" vertical="center"/>
      <protection locked="0"/>
    </xf>
    <xf numFmtId="0" fontId="19" fillId="0" borderId="14" xfId="0" applyFont="1" applyBorder="1" applyAlignment="1" applyProtection="1">
      <alignment horizontal="center" vertical="center"/>
      <protection locked="0"/>
    </xf>
    <xf numFmtId="0" fontId="19" fillId="0" borderId="15" xfId="0" applyFont="1" applyBorder="1" applyAlignment="1" applyProtection="1">
      <alignment vertical="center"/>
      <protection locked="0"/>
    </xf>
    <xf numFmtId="0" fontId="19" fillId="0" borderId="14" xfId="0" applyFont="1" applyBorder="1" applyAlignment="1" applyProtection="1">
      <alignment vertical="center"/>
      <protection locked="0"/>
    </xf>
    <xf numFmtId="0" fontId="19" fillId="11" borderId="0" xfId="0" applyFont="1" applyFill="1" applyBorder="1" applyAlignment="1">
      <alignment vertical="center"/>
    </xf>
    <xf numFmtId="0" fontId="21" fillId="11" borderId="11" xfId="0" applyFont="1" applyFill="1" applyBorder="1" applyAlignment="1">
      <alignment horizontal="right" vertical="center"/>
    </xf>
    <xf numFmtId="0" fontId="30" fillId="13" borderId="0" xfId="0" applyFont="1" applyFill="1" applyBorder="1" applyAlignment="1">
      <alignment vertical="center"/>
    </xf>
    <xf numFmtId="0" fontId="29" fillId="13" borderId="11" xfId="0" applyFont="1" applyFill="1" applyBorder="1" applyAlignment="1">
      <alignment horizontal="right" vertical="center"/>
    </xf>
    <xf numFmtId="0" fontId="30" fillId="14" borderId="0" xfId="0" applyFont="1" applyFill="1" applyBorder="1" applyAlignment="1">
      <alignment vertical="center"/>
    </xf>
    <xf numFmtId="0" fontId="29" fillId="14" borderId="11" xfId="0" applyFont="1" applyFill="1" applyBorder="1" applyAlignment="1">
      <alignment horizontal="right" vertical="center"/>
    </xf>
    <xf numFmtId="0" fontId="7" fillId="0" borderId="0" xfId="0" applyFont="1" applyAlignment="1">
      <alignment vertical="center" wrapText="1"/>
    </xf>
    <xf numFmtId="0" fontId="0" fillId="0" borderId="0" xfId="0" applyFill="1" applyAlignment="1">
      <alignment horizontal="center" vertical="center" textRotation="90" wrapText="1" shrinkToFit="1"/>
    </xf>
    <xf numFmtId="0" fontId="0" fillId="5" borderId="2" xfId="0" applyFill="1" applyBorder="1" applyAlignment="1">
      <alignment horizontal="center" vertical="center"/>
    </xf>
    <xf numFmtId="0" fontId="33" fillId="0" borderId="0" xfId="0" applyFont="1" applyAlignment="1">
      <alignment vertical="center" wrapText="1"/>
    </xf>
    <xf numFmtId="0" fontId="0" fillId="5" borderId="0" xfId="0" applyFill="1"/>
    <xf numFmtId="0" fontId="0" fillId="0" borderId="0" xfId="0" applyProtection="1">
      <protection locked="0"/>
    </xf>
    <xf numFmtId="0" fontId="0" fillId="0" borderId="0" xfId="0" applyFill="1" applyAlignment="1">
      <alignment horizontal="center" vertical="center" textRotation="90" wrapText="1" shrinkToFit="1"/>
    </xf>
    <xf numFmtId="0" fontId="5" fillId="0" borderId="0" xfId="0" applyFont="1" applyBorder="1" applyAlignment="1">
      <alignment horizontal="left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8" fillId="8" borderId="2" xfId="0" applyFont="1" applyFill="1" applyBorder="1" applyAlignment="1" applyProtection="1">
      <alignment horizontal="center" vertical="center" wrapText="1"/>
      <protection locked="0"/>
    </xf>
    <xf numFmtId="0" fontId="8" fillId="8" borderId="3" xfId="0" applyFont="1" applyFill="1" applyBorder="1" applyAlignment="1" applyProtection="1">
      <alignment horizontal="center" vertical="center" wrapText="1"/>
      <protection locked="0"/>
    </xf>
    <xf numFmtId="167" fontId="0" fillId="8" borderId="2" xfId="0" applyNumberFormat="1" applyFont="1" applyFill="1" applyBorder="1" applyAlignment="1" applyProtection="1">
      <alignment horizontal="center" vertical="center"/>
      <protection locked="0"/>
    </xf>
    <xf numFmtId="167" fontId="0" fillId="8" borderId="3" xfId="0" applyNumberFormat="1" applyFont="1" applyFill="1" applyBorder="1" applyAlignment="1" applyProtection="1">
      <alignment horizontal="center" vertical="center"/>
      <protection locked="0"/>
    </xf>
    <xf numFmtId="0" fontId="8" fillId="5" borderId="3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8" fillId="5" borderId="0" xfId="0" applyFont="1" applyFill="1" applyBorder="1" applyAlignment="1">
      <alignment horizontal="center" vertical="center" wrapText="1"/>
    </xf>
    <xf numFmtId="0" fontId="8" fillId="5" borderId="8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9" fillId="8" borderId="5" xfId="0" applyFont="1" applyFill="1" applyBorder="1" applyAlignment="1" applyProtection="1">
      <alignment horizontal="left" vertical="center" wrapText="1"/>
      <protection locked="0"/>
    </xf>
    <xf numFmtId="0" fontId="9" fillId="8" borderId="7" xfId="0" applyFont="1" applyFill="1" applyBorder="1" applyAlignment="1" applyProtection="1">
      <alignment horizontal="left" vertical="center" wrapText="1"/>
      <protection locked="0"/>
    </xf>
    <xf numFmtId="0" fontId="9" fillId="8" borderId="4" xfId="0" applyFont="1" applyFill="1" applyBorder="1" applyAlignment="1" applyProtection="1">
      <alignment horizontal="left" vertical="center" wrapText="1"/>
      <protection locked="0"/>
    </xf>
    <xf numFmtId="0" fontId="9" fillId="8" borderId="9" xfId="0" applyFont="1" applyFill="1" applyBorder="1" applyAlignment="1" applyProtection="1">
      <alignment horizontal="left" vertical="center" wrapText="1"/>
      <protection locked="0"/>
    </xf>
    <xf numFmtId="0" fontId="0" fillId="8" borderId="2" xfId="0" applyFont="1" applyFill="1" applyBorder="1" applyAlignment="1" applyProtection="1">
      <alignment horizontal="center" vertical="center"/>
      <protection locked="0"/>
    </xf>
    <xf numFmtId="0" fontId="0" fillId="8" borderId="3" xfId="0" applyFont="1" applyFill="1" applyBorder="1" applyAlignment="1" applyProtection="1">
      <alignment horizontal="center" vertical="center"/>
      <protection locked="0"/>
    </xf>
    <xf numFmtId="0" fontId="8" fillId="8" borderId="2" xfId="0" applyFont="1" applyFill="1" applyBorder="1" applyAlignment="1" applyProtection="1">
      <alignment horizontal="left" vertical="center" wrapText="1"/>
      <protection locked="0"/>
    </xf>
    <xf numFmtId="0" fontId="8" fillId="8" borderId="3" xfId="0" applyFont="1" applyFill="1" applyBorder="1" applyAlignment="1" applyProtection="1">
      <alignment horizontal="left" vertical="center" wrapText="1"/>
      <protection locked="0"/>
    </xf>
    <xf numFmtId="0" fontId="0" fillId="5" borderId="1" xfId="0" applyFill="1" applyBorder="1" applyAlignment="1">
      <alignment horizontal="left" vertical="center"/>
    </xf>
    <xf numFmtId="0" fontId="0" fillId="5" borderId="2" xfId="0" applyFill="1" applyBorder="1" applyAlignment="1">
      <alignment horizontal="left" vertical="center"/>
    </xf>
    <xf numFmtId="0" fontId="0" fillId="5" borderId="3" xfId="0" applyFill="1" applyBorder="1" applyAlignment="1">
      <alignment horizontal="left" vertical="center"/>
    </xf>
    <xf numFmtId="0" fontId="15" fillId="6" borderId="6" xfId="0" applyFont="1" applyFill="1" applyBorder="1" applyAlignment="1" applyProtection="1">
      <alignment horizontal="center" vertical="center" wrapText="1"/>
      <protection hidden="1"/>
    </xf>
    <xf numFmtId="0" fontId="15" fillId="6" borderId="5" xfId="0" applyFont="1" applyFill="1" applyBorder="1" applyAlignment="1" applyProtection="1">
      <alignment horizontal="center" vertical="center" wrapText="1"/>
      <protection hidden="1"/>
    </xf>
    <xf numFmtId="0" fontId="15" fillId="6" borderId="7" xfId="0" applyFont="1" applyFill="1" applyBorder="1" applyAlignment="1" applyProtection="1">
      <alignment horizontal="center" vertical="center" wrapText="1"/>
      <protection hidden="1"/>
    </xf>
    <xf numFmtId="0" fontId="15" fillId="6" borderId="10" xfId="0" applyFont="1" applyFill="1" applyBorder="1" applyAlignment="1" applyProtection="1">
      <alignment horizontal="center" vertical="center" wrapText="1"/>
      <protection hidden="1"/>
    </xf>
    <xf numFmtId="0" fontId="15" fillId="6" borderId="0" xfId="0" applyFont="1" applyFill="1" applyBorder="1" applyAlignment="1" applyProtection="1">
      <alignment horizontal="center" vertical="center" wrapText="1"/>
      <protection hidden="1"/>
    </xf>
    <xf numFmtId="0" fontId="15" fillId="6" borderId="11" xfId="0" applyFont="1" applyFill="1" applyBorder="1" applyAlignment="1" applyProtection="1">
      <alignment horizontal="center" vertical="center" wrapText="1"/>
      <protection hidden="1"/>
    </xf>
    <xf numFmtId="0" fontId="15" fillId="6" borderId="8" xfId="0" applyFont="1" applyFill="1" applyBorder="1" applyAlignment="1" applyProtection="1">
      <alignment horizontal="center" vertical="center" wrapText="1"/>
      <protection hidden="1"/>
    </xf>
    <xf numFmtId="0" fontId="15" fillId="6" borderId="4" xfId="0" applyFont="1" applyFill="1" applyBorder="1" applyAlignment="1" applyProtection="1">
      <alignment horizontal="center" vertical="center" wrapText="1"/>
      <protection hidden="1"/>
    </xf>
    <xf numFmtId="0" fontId="15" fillId="6" borderId="9" xfId="0" applyFont="1" applyFill="1" applyBorder="1" applyAlignment="1" applyProtection="1">
      <alignment horizontal="center" vertical="center" wrapText="1"/>
      <protection hidden="1"/>
    </xf>
    <xf numFmtId="0" fontId="7" fillId="5" borderId="8" xfId="0" applyFont="1" applyFill="1" applyBorder="1" applyAlignment="1">
      <alignment horizontal="center" vertical="center" wrapText="1" shrinkToFit="1"/>
    </xf>
    <xf numFmtId="0" fontId="7" fillId="5" borderId="4" xfId="0" applyFont="1" applyFill="1" applyBorder="1" applyAlignment="1">
      <alignment horizontal="center" vertical="center" wrapText="1" shrinkToFit="1"/>
    </xf>
    <xf numFmtId="0" fontId="7" fillId="5" borderId="9" xfId="0" applyFont="1" applyFill="1" applyBorder="1" applyAlignment="1">
      <alignment horizontal="center" vertical="center" wrapText="1" shrinkToFit="1"/>
    </xf>
    <xf numFmtId="0" fontId="10" fillId="5" borderId="6" xfId="0" applyFont="1" applyFill="1" applyBorder="1" applyAlignment="1">
      <alignment horizontal="center"/>
    </xf>
    <xf numFmtId="0" fontId="10" fillId="5" borderId="5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center"/>
    </xf>
    <xf numFmtId="0" fontId="0" fillId="5" borderId="1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8" fillId="4" borderId="2" xfId="0" applyFont="1" applyFill="1" applyBorder="1" applyAlignment="1" applyProtection="1">
      <alignment horizontal="center" vertical="center" wrapText="1"/>
      <protection locked="0"/>
    </xf>
    <xf numFmtId="0" fontId="8" fillId="4" borderId="3" xfId="0" applyFont="1" applyFill="1" applyBorder="1" applyAlignment="1" applyProtection="1">
      <alignment horizontal="center" vertical="center" wrapText="1"/>
      <protection locked="0"/>
    </xf>
    <xf numFmtId="0" fontId="6" fillId="8" borderId="2" xfId="0" applyFont="1" applyFill="1" applyBorder="1" applyAlignment="1" applyProtection="1">
      <alignment horizontal="center" vertical="center" wrapText="1"/>
      <protection locked="0"/>
    </xf>
    <xf numFmtId="0" fontId="6" fillId="8" borderId="3" xfId="0" applyFont="1" applyFill="1" applyBorder="1" applyAlignment="1" applyProtection="1">
      <alignment horizontal="center" vertical="center" wrapText="1"/>
      <protection locked="0"/>
    </xf>
    <xf numFmtId="0" fontId="0" fillId="5" borderId="3" xfId="0" applyFill="1" applyBorder="1" applyAlignment="1">
      <alignment horizontal="center" vertical="center"/>
    </xf>
    <xf numFmtId="0" fontId="0" fillId="5" borderId="1" xfId="0" applyFont="1" applyFill="1" applyBorder="1" applyAlignment="1">
      <alignment horizontal="left" vertical="center"/>
    </xf>
    <xf numFmtId="0" fontId="0" fillId="5" borderId="2" xfId="0" applyFont="1" applyFill="1" applyBorder="1" applyAlignment="1">
      <alignment horizontal="left" vertical="center"/>
    </xf>
    <xf numFmtId="0" fontId="0" fillId="5" borderId="3" xfId="0" applyFont="1" applyFill="1" applyBorder="1" applyAlignment="1">
      <alignment horizontal="left" vertical="center"/>
    </xf>
    <xf numFmtId="164" fontId="8" fillId="5" borderId="2" xfId="0" quotePrefix="1" applyNumberFormat="1" applyFont="1" applyFill="1" applyBorder="1" applyAlignment="1" applyProtection="1">
      <alignment horizontal="center" vertical="center"/>
      <protection locked="0"/>
    </xf>
    <xf numFmtId="164" fontId="8" fillId="5" borderId="3" xfId="0" quotePrefix="1" applyNumberFormat="1" applyFont="1" applyFill="1" applyBorder="1" applyAlignment="1" applyProtection="1">
      <alignment horizontal="center" vertical="center"/>
      <protection locked="0"/>
    </xf>
    <xf numFmtId="0" fontId="7" fillId="5" borderId="1" xfId="0" applyFont="1" applyFill="1" applyBorder="1" applyAlignment="1">
      <alignment horizontal="right" vertical="center"/>
    </xf>
    <xf numFmtId="0" fontId="7" fillId="5" borderId="2" xfId="0" applyFont="1" applyFill="1" applyBorder="1" applyAlignment="1">
      <alignment horizontal="right" vertical="center"/>
    </xf>
    <xf numFmtId="0" fontId="8" fillId="5" borderId="2" xfId="0" applyFont="1" applyFill="1" applyBorder="1" applyAlignment="1" applyProtection="1">
      <alignment horizontal="center" vertical="center"/>
      <protection locked="0"/>
    </xf>
    <xf numFmtId="0" fontId="8" fillId="5" borderId="3" xfId="0" applyFont="1" applyFill="1" applyBorder="1" applyAlignment="1" applyProtection="1">
      <alignment horizontal="center" vertical="center"/>
      <protection locked="0"/>
    </xf>
    <xf numFmtId="0" fontId="8" fillId="5" borderId="1" xfId="0" applyFont="1" applyFill="1" applyBorder="1" applyAlignment="1">
      <alignment horizontal="right" vertical="center"/>
    </xf>
    <xf numFmtId="0" fontId="8" fillId="5" borderId="2" xfId="0" applyFont="1" applyFill="1" applyBorder="1" applyAlignment="1">
      <alignment horizontal="right" vertical="center"/>
    </xf>
    <xf numFmtId="0" fontId="8" fillId="5" borderId="1" xfId="0" applyFont="1" applyFill="1" applyBorder="1" applyAlignment="1">
      <alignment horizontal="right" vertical="center" wrapText="1"/>
    </xf>
    <xf numFmtId="0" fontId="8" fillId="5" borderId="2" xfId="0" applyFont="1" applyFill="1" applyBorder="1" applyAlignment="1">
      <alignment horizontal="right" vertical="center" wrapText="1"/>
    </xf>
    <xf numFmtId="0" fontId="16" fillId="5" borderId="0" xfId="0" applyFont="1" applyFill="1" applyAlignment="1">
      <alignment horizontal="center" vertical="center" wrapText="1"/>
    </xf>
    <xf numFmtId="0" fontId="8" fillId="5" borderId="1" xfId="0" applyFont="1" applyFill="1" applyBorder="1" applyAlignment="1">
      <alignment horizontal="left" vertical="center" wrapText="1"/>
    </xf>
    <xf numFmtId="0" fontId="8" fillId="5" borderId="2" xfId="0" applyFont="1" applyFill="1" applyBorder="1" applyAlignment="1">
      <alignment horizontal="left" vertical="center" wrapText="1"/>
    </xf>
    <xf numFmtId="0" fontId="8" fillId="7" borderId="2" xfId="0" applyFont="1" applyFill="1" applyBorder="1" applyAlignment="1" applyProtection="1">
      <alignment horizontal="center" vertical="center" wrapText="1"/>
      <protection locked="0"/>
    </xf>
    <xf numFmtId="0" fontId="8" fillId="7" borderId="3" xfId="0" applyFont="1" applyFill="1" applyBorder="1" applyAlignment="1" applyProtection="1">
      <alignment horizontal="center" vertical="center" wrapText="1"/>
      <protection locked="0"/>
    </xf>
    <xf numFmtId="0" fontId="0" fillId="7" borderId="2" xfId="0" applyFont="1" applyFill="1" applyBorder="1" applyAlignment="1" applyProtection="1">
      <alignment horizontal="center" vertical="center"/>
      <protection locked="0"/>
    </xf>
    <xf numFmtId="0" fontId="0" fillId="7" borderId="3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10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26" fillId="0" borderId="0" xfId="0" applyFont="1" applyAlignment="1">
      <alignment horizontal="center"/>
    </xf>
    <xf numFmtId="164" fontId="9" fillId="5" borderId="2" xfId="0" applyNumberFormat="1" applyFont="1" applyFill="1" applyBorder="1" applyAlignment="1" applyProtection="1">
      <alignment horizontal="center" vertical="center"/>
      <protection locked="0"/>
    </xf>
    <xf numFmtId="164" fontId="9" fillId="5" borderId="3" xfId="0" applyNumberFormat="1" applyFont="1" applyFill="1" applyBorder="1" applyAlignment="1" applyProtection="1">
      <alignment horizontal="center" vertical="center"/>
      <protection locked="0"/>
    </xf>
    <xf numFmtId="0" fontId="0" fillId="5" borderId="1" xfId="0" applyFont="1" applyFill="1" applyBorder="1" applyAlignment="1">
      <alignment horizontal="right" vertical="center"/>
    </xf>
    <xf numFmtId="0" fontId="0" fillId="5" borderId="2" xfId="0" applyFont="1" applyFill="1" applyBorder="1" applyAlignment="1">
      <alignment horizontal="right" vertical="center"/>
    </xf>
    <xf numFmtId="166" fontId="0" fillId="8" borderId="2" xfId="0" applyNumberFormat="1" applyFill="1" applyBorder="1" applyAlignment="1" applyProtection="1">
      <alignment horizontal="center" vertical="center"/>
      <protection locked="0"/>
    </xf>
    <xf numFmtId="166" fontId="0" fillId="8" borderId="3" xfId="0" applyNumberFormat="1" applyFill="1" applyBorder="1" applyAlignment="1" applyProtection="1">
      <alignment horizontal="center" vertical="center"/>
      <protection locked="0"/>
    </xf>
    <xf numFmtId="165" fontId="0" fillId="8" borderId="1" xfId="0" applyNumberFormat="1" applyFill="1" applyBorder="1" applyAlignment="1" applyProtection="1">
      <alignment horizontal="center" vertical="center"/>
      <protection locked="0"/>
    </xf>
    <xf numFmtId="165" fontId="0" fillId="8" borderId="2" xfId="0" applyNumberFormat="1" applyFill="1" applyBorder="1" applyAlignment="1" applyProtection="1">
      <alignment horizontal="center" vertical="center"/>
      <protection locked="0"/>
    </xf>
    <xf numFmtId="165" fontId="0" fillId="8" borderId="3" xfId="0" applyNumberFormat="1" applyFill="1" applyBorder="1" applyAlignment="1" applyProtection="1">
      <alignment horizontal="center" vertical="center"/>
      <protection locked="0"/>
    </xf>
    <xf numFmtId="0" fontId="0" fillId="8" borderId="2" xfId="0" applyFill="1" applyBorder="1" applyAlignment="1" applyProtection="1">
      <alignment horizontal="left" vertical="center"/>
      <protection locked="0"/>
    </xf>
    <xf numFmtId="0" fontId="0" fillId="8" borderId="3" xfId="0" applyFill="1" applyBorder="1" applyAlignment="1" applyProtection="1">
      <alignment horizontal="left" vertical="center"/>
      <protection locked="0"/>
    </xf>
    <xf numFmtId="0" fontId="8" fillId="5" borderId="1" xfId="0" applyFont="1" applyFill="1" applyBorder="1" applyAlignment="1">
      <alignment horizontal="left" vertical="center"/>
    </xf>
    <xf numFmtId="0" fontId="8" fillId="5" borderId="2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0" fillId="8" borderId="2" xfId="0" applyFill="1" applyBorder="1" applyAlignment="1" applyProtection="1">
      <alignment horizontal="center" vertical="center"/>
      <protection locked="0"/>
    </xf>
    <xf numFmtId="0" fontId="0" fillId="8" borderId="3" xfId="0" applyFill="1" applyBorder="1" applyAlignment="1" applyProtection="1">
      <alignment horizontal="center" vertical="center"/>
      <protection locked="0"/>
    </xf>
    <xf numFmtId="0" fontId="0" fillId="8" borderId="2" xfId="2" applyNumberFormat="1" applyFont="1" applyFill="1" applyBorder="1" applyAlignment="1" applyProtection="1">
      <alignment horizontal="center" vertical="center"/>
      <protection locked="0"/>
    </xf>
    <xf numFmtId="2" fontId="0" fillId="8" borderId="2" xfId="2" applyNumberFormat="1" applyFont="1" applyFill="1" applyBorder="1" applyAlignment="1" applyProtection="1">
      <alignment horizontal="center" vertical="center"/>
      <protection locked="0"/>
    </xf>
    <xf numFmtId="2" fontId="0" fillId="8" borderId="3" xfId="2" applyNumberFormat="1" applyFont="1" applyFill="1" applyBorder="1" applyAlignment="1" applyProtection="1">
      <alignment horizontal="center" vertical="center"/>
      <protection locked="0"/>
    </xf>
    <xf numFmtId="1" fontId="0" fillId="8" borderId="2" xfId="0" applyNumberFormat="1" applyFill="1" applyBorder="1" applyAlignment="1" applyProtection="1">
      <alignment horizontal="center" vertical="center"/>
      <protection locked="0"/>
    </xf>
    <xf numFmtId="1" fontId="0" fillId="8" borderId="3" xfId="0" applyNumberFormat="1" applyFill="1" applyBorder="1" applyAlignment="1" applyProtection="1">
      <alignment horizontal="center" vertical="center"/>
      <protection locked="0"/>
    </xf>
    <xf numFmtId="0" fontId="8" fillId="8" borderId="5" xfId="0" applyFont="1" applyFill="1" applyBorder="1" applyAlignment="1" applyProtection="1">
      <alignment horizontal="left" vertical="center" wrapText="1"/>
      <protection locked="0"/>
    </xf>
    <xf numFmtId="0" fontId="8" fillId="8" borderId="7" xfId="0" applyFont="1" applyFill="1" applyBorder="1" applyAlignment="1" applyProtection="1">
      <alignment horizontal="left" vertical="center" wrapText="1"/>
      <protection locked="0"/>
    </xf>
    <xf numFmtId="0" fontId="8" fillId="8" borderId="0" xfId="0" applyFont="1" applyFill="1" applyBorder="1" applyAlignment="1" applyProtection="1">
      <alignment horizontal="left" vertical="center" wrapText="1"/>
      <protection locked="0"/>
    </xf>
    <xf numFmtId="0" fontId="8" fillId="8" borderId="11" xfId="0" applyFont="1" applyFill="1" applyBorder="1" applyAlignment="1" applyProtection="1">
      <alignment horizontal="left" vertical="center" wrapText="1"/>
      <protection locked="0"/>
    </xf>
    <xf numFmtId="0" fontId="8" fillId="8" borderId="4" xfId="0" applyFont="1" applyFill="1" applyBorder="1" applyAlignment="1" applyProtection="1">
      <alignment horizontal="left" vertical="center" wrapText="1"/>
      <protection locked="0"/>
    </xf>
    <xf numFmtId="0" fontId="8" fillId="8" borderId="9" xfId="0" applyFont="1" applyFill="1" applyBorder="1" applyAlignment="1" applyProtection="1">
      <alignment horizontal="left" vertical="center" wrapText="1"/>
      <protection locked="0"/>
    </xf>
    <xf numFmtId="0" fontId="33" fillId="5" borderId="0" xfId="0" applyFont="1" applyFill="1" applyBorder="1" applyAlignment="1">
      <alignment horizontal="center" vertical="center" wrapText="1"/>
    </xf>
    <xf numFmtId="0" fontId="2" fillId="0" borderId="0" xfId="0" applyFont="1" applyAlignment="1" applyProtection="1">
      <alignment horizontal="center" vertical="center"/>
      <protection hidden="1"/>
    </xf>
    <xf numFmtId="0" fontId="19" fillId="0" borderId="10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31" fillId="11" borderId="0" xfId="0" applyFont="1" applyFill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19" fillId="4" borderId="0" xfId="0" applyFont="1" applyFill="1" applyBorder="1" applyAlignment="1" applyProtection="1">
      <alignment horizontal="center" vertical="center"/>
      <protection locked="0"/>
    </xf>
    <xf numFmtId="0" fontId="21" fillId="12" borderId="10" xfId="0" applyFont="1" applyFill="1" applyBorder="1" applyAlignment="1">
      <alignment horizontal="left" vertical="center"/>
    </xf>
    <xf numFmtId="0" fontId="21" fillId="12" borderId="0" xfId="0" applyFont="1" applyFill="1" applyBorder="1" applyAlignment="1">
      <alignment horizontal="left" vertical="center"/>
    </xf>
    <xf numFmtId="0" fontId="19" fillId="0" borderId="14" xfId="0" applyFont="1" applyBorder="1" applyAlignment="1" applyProtection="1">
      <alignment horizontal="center" vertical="center"/>
      <protection locked="0"/>
    </xf>
    <xf numFmtId="0" fontId="19" fillId="0" borderId="15" xfId="1" applyFont="1" applyBorder="1" applyAlignment="1" applyProtection="1">
      <alignment horizontal="center"/>
      <protection locked="0"/>
    </xf>
    <xf numFmtId="0" fontId="19" fillId="0" borderId="14" xfId="1" applyFont="1" applyBorder="1" applyAlignment="1" applyProtection="1">
      <alignment horizontal="center"/>
      <protection locked="0"/>
    </xf>
    <xf numFmtId="0" fontId="19" fillId="0" borderId="18" xfId="0" applyFont="1" applyBorder="1" applyAlignment="1" applyProtection="1">
      <alignment horizontal="center" vertical="center"/>
      <protection locked="0"/>
    </xf>
    <xf numFmtId="0" fontId="19" fillId="0" borderId="17" xfId="0" applyFont="1" applyBorder="1" applyAlignment="1" applyProtection="1">
      <alignment horizontal="center" vertical="center"/>
      <protection locked="0"/>
    </xf>
    <xf numFmtId="0" fontId="19" fillId="0" borderId="19" xfId="0" applyFont="1" applyBorder="1" applyAlignment="1" applyProtection="1">
      <alignment horizontal="center" vertical="center"/>
      <protection locked="0"/>
    </xf>
    <xf numFmtId="0" fontId="21" fillId="12" borderId="10" xfId="0" applyFont="1" applyFill="1" applyBorder="1" applyAlignment="1">
      <alignment vertical="center"/>
    </xf>
    <xf numFmtId="0" fontId="21" fillId="12" borderId="0" xfId="0" applyFont="1" applyFill="1" applyBorder="1" applyAlignment="1">
      <alignment vertical="center"/>
    </xf>
    <xf numFmtId="0" fontId="21" fillId="11" borderId="10" xfId="0" applyFont="1" applyFill="1" applyBorder="1" applyAlignment="1">
      <alignment horizontal="left" vertical="center"/>
    </xf>
    <xf numFmtId="0" fontId="21" fillId="11" borderId="0" xfId="0" applyFont="1" applyFill="1" applyBorder="1" applyAlignment="1">
      <alignment horizontal="left" vertical="center"/>
    </xf>
    <xf numFmtId="0" fontId="21" fillId="12" borderId="10" xfId="0" applyFont="1" applyFill="1" applyBorder="1" applyAlignment="1">
      <alignment horizontal="center" vertical="center"/>
    </xf>
    <xf numFmtId="0" fontId="21" fillId="12" borderId="0" xfId="0" applyFont="1" applyFill="1" applyBorder="1" applyAlignment="1">
      <alignment horizontal="center" vertical="center"/>
    </xf>
    <xf numFmtId="0" fontId="21" fillId="12" borderId="11" xfId="0" applyFont="1" applyFill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9" fillId="0" borderId="18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21" fillId="12" borderId="0" xfId="0" applyFont="1" applyFill="1" applyAlignment="1">
      <alignment vertical="center"/>
    </xf>
    <xf numFmtId="0" fontId="21" fillId="12" borderId="0" xfId="0" applyFont="1" applyFill="1" applyAlignment="1">
      <alignment horizontal="center" vertical="center"/>
    </xf>
    <xf numFmtId="0" fontId="29" fillId="13" borderId="10" xfId="0" applyFont="1" applyFill="1" applyBorder="1" applyAlignment="1">
      <alignment horizontal="left" vertical="center"/>
    </xf>
    <xf numFmtId="0" fontId="29" fillId="13" borderId="0" xfId="0" applyFont="1" applyFill="1" applyBorder="1" applyAlignment="1">
      <alignment horizontal="left" vertical="center"/>
    </xf>
    <xf numFmtId="0" fontId="29" fillId="14" borderId="10" xfId="0" applyFont="1" applyFill="1" applyBorder="1" applyAlignment="1">
      <alignment horizontal="left" vertical="center"/>
    </xf>
    <xf numFmtId="0" fontId="29" fillId="14" borderId="0" xfId="0" applyFont="1" applyFill="1" applyBorder="1" applyAlignment="1">
      <alignment horizontal="left" vertical="center"/>
    </xf>
    <xf numFmtId="0" fontId="6" fillId="12" borderId="10" xfId="0" applyFont="1" applyFill="1" applyBorder="1" applyAlignment="1">
      <alignment horizontal="left" vertical="center"/>
    </xf>
    <xf numFmtId="0" fontId="6" fillId="12" borderId="0" xfId="0" applyFont="1" applyFill="1" applyBorder="1" applyAlignment="1">
      <alignment horizontal="left" vertical="center"/>
    </xf>
    <xf numFmtId="0" fontId="6" fillId="12" borderId="6" xfId="0" applyFont="1" applyFill="1" applyBorder="1" applyAlignment="1">
      <alignment horizontal="left" vertical="center"/>
    </xf>
    <xf numFmtId="0" fontId="6" fillId="12" borderId="5" xfId="0" applyFont="1" applyFill="1" applyBorder="1" applyAlignment="1">
      <alignment horizontal="left" vertical="center"/>
    </xf>
    <xf numFmtId="0" fontId="6" fillId="12" borderId="7" xfId="0" applyFont="1" applyFill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24" fillId="12" borderId="0" xfId="0" applyFont="1" applyFill="1" applyAlignment="1">
      <alignment horizontal="center" vertical="center"/>
    </xf>
    <xf numFmtId="0" fontId="6" fillId="12" borderId="11" xfId="0" applyFont="1" applyFill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9" fillId="0" borderId="10" xfId="0" applyFont="1" applyBorder="1" applyAlignment="1">
      <alignment horizontal="right"/>
    </xf>
    <xf numFmtId="0" fontId="9" fillId="0" borderId="0" xfId="0" applyFont="1" applyBorder="1" applyAlignment="1">
      <alignment horizontal="right"/>
    </xf>
    <xf numFmtId="0" fontId="9" fillId="0" borderId="1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25" fillId="0" borderId="10" xfId="0" applyFont="1" applyBorder="1" applyAlignment="1">
      <alignment horizontal="left" vertical="center"/>
    </xf>
    <xf numFmtId="0" fontId="25" fillId="0" borderId="0" xfId="0" applyFont="1" applyBorder="1" applyAlignment="1">
      <alignment horizontal="left" vertical="center"/>
    </xf>
    <xf numFmtId="0" fontId="0" fillId="0" borderId="20" xfId="0" applyBorder="1" applyAlignment="1" applyProtection="1">
      <alignment horizontal="left" vertical="center"/>
      <protection locked="0"/>
    </xf>
    <xf numFmtId="0" fontId="0" fillId="0" borderId="16" xfId="0" applyBorder="1" applyAlignment="1" applyProtection="1">
      <alignment horizontal="left" vertical="center"/>
      <protection locked="0"/>
    </xf>
    <xf numFmtId="0" fontId="0" fillId="0" borderId="21" xfId="0" applyBorder="1" applyAlignment="1" applyProtection="1">
      <alignment horizontal="left" vertical="center"/>
      <protection locked="0"/>
    </xf>
    <xf numFmtId="0" fontId="0" fillId="0" borderId="18" xfId="0" applyBorder="1" applyAlignment="1" applyProtection="1">
      <alignment horizontal="left" vertical="center"/>
      <protection locked="0"/>
    </xf>
    <xf numFmtId="0" fontId="0" fillId="0" borderId="17" xfId="0" applyBorder="1" applyAlignment="1" applyProtection="1">
      <alignment horizontal="left" vertical="center"/>
      <protection locked="0"/>
    </xf>
    <xf numFmtId="0" fontId="0" fillId="0" borderId="19" xfId="0" applyBorder="1" applyAlignment="1" applyProtection="1">
      <alignment horizontal="left" vertical="center"/>
      <protection locked="0"/>
    </xf>
  </cellXfs>
  <cellStyles count="3">
    <cellStyle name="Normal" xfId="0" builtinId="0"/>
    <cellStyle name="Normal 2" xfId="1" xr:uid="{E55CCE4B-B9BA-47CB-B01E-7A5D3D5ABA65}"/>
    <cellStyle name="Vírgula" xfId="2" builtinId="3"/>
  </cellStyles>
  <dxfs count="5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</font>
      <fill>
        <patternFill>
          <bgColor theme="6" tint="0.7999816888943144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ill>
        <patternFill>
          <bgColor theme="6" tint="0.39994506668294322"/>
        </patternFill>
      </fill>
    </dxf>
    <dxf>
      <fill>
        <patternFill>
          <bgColor rgb="FFFFFFF0"/>
        </patternFill>
      </fill>
    </dxf>
    <dxf>
      <fill>
        <patternFill>
          <bgColor rgb="FFFFFFF0"/>
        </patternFill>
      </fill>
    </dxf>
    <dxf>
      <fill>
        <patternFill>
          <bgColor rgb="FFFFFFF0"/>
        </patternFill>
      </fill>
    </dxf>
    <dxf>
      <fill>
        <patternFill>
          <bgColor rgb="FFFFFFF0"/>
        </patternFill>
      </fill>
    </dxf>
    <dxf>
      <fill>
        <patternFill>
          <bgColor rgb="FFFFFF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F0"/>
      <color rgb="FFFFFFCC"/>
      <color rgb="FFFFFF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CheckBox" fmlaLink="Validação!$A$8" lockText="1" noThreeD="1"/>
</file>

<file path=xl/ctrlProps/ctrlProp2.xml><?xml version="1.0" encoding="utf-8"?>
<formControlPr xmlns="http://schemas.microsoft.com/office/spreadsheetml/2009/9/main" objectType="CheckBox" fmlaLink="Validação!$A$9" lockText="1" noThreeD="1"/>
</file>

<file path=xl/ctrlProps/ctrlProp3.xml><?xml version="1.0" encoding="utf-8"?>
<formControlPr xmlns="http://schemas.microsoft.com/office/spreadsheetml/2009/9/main" objectType="CheckBox" fmlaLink="Validação!$A$10" lockText="1" noThreeD="1"/>
</file>

<file path=xl/ctrlProps/ctrlProp4.xml><?xml version="1.0" encoding="utf-8"?>
<formControlPr xmlns="http://schemas.microsoft.com/office/spreadsheetml/2009/9/main" objectType="CheckBox" fmlaLink="Validação!$A$11" lockText="1" noThreeD="1"/>
</file>

<file path=xl/ctrlProps/ctrlProp5.xml><?xml version="1.0" encoding="utf-8"?>
<formControlPr xmlns="http://schemas.microsoft.com/office/spreadsheetml/2009/9/main" objectType="CheckBox" fmlaLink="Validação!$A$12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fmlaLink="Validação!A$13" lockText="1" noThreeD="1"/>
</file>

<file path=xl/ctrlProps/ctrlProp8.xml><?xml version="1.0" encoding="utf-8"?>
<formControlPr xmlns="http://schemas.microsoft.com/office/spreadsheetml/2009/9/main" objectType="CheckBox" lockText="1"/>
</file>

<file path=xl/ctrlProps/ctrlProp9.xml><?xml version="1.0" encoding="utf-8"?>
<formControlPr xmlns="http://schemas.microsoft.com/office/spreadsheetml/2009/9/main" objectType="CheckBox" lockText="1"/>
</file>

<file path=xl/ctrlProps/ctrlProp10.xml><?xml version="1.0" encoding="utf-8"?>
<formControlPr xmlns="http://schemas.microsoft.com/office/spreadsheetml/2009/9/main" objectType="CheckBox" lockText="1"/>
</file>

<file path=xl/ctrlProps/ctrlProp11.xml><?xml version="1.0" encoding="utf-8"?>
<formControlPr xmlns="http://schemas.microsoft.com/office/spreadsheetml/2009/9/main" objectType="CheckBox" lockText="1"/>
</file>

<file path=xl/ctrlProps/ctrlProp12.xml><?xml version="1.0" encoding="utf-8"?>
<formControlPr xmlns="http://schemas.microsoft.com/office/spreadsheetml/2009/9/main" objectType="CheckBox" lockText="1"/>
</file>

<file path=xl/ctrlProps/ctrlProp13.xml><?xml version="1.0" encoding="utf-8"?>
<formControlPr xmlns="http://schemas.microsoft.com/office/spreadsheetml/2009/9/main" objectType="CheckBox" lockText="1"/>
</file>

<file path=xl/ctrlProps/ctrlProp14.xml><?xml version="1.0" encoding="utf-8"?>
<formControlPr xmlns="http://schemas.microsoft.com/office/spreadsheetml/2009/9/main" objectType="CheckBox" lockText="1"/>
</file>

<file path=xl/ctrlProps/ctrlProp15.xml><?xml version="1.0" encoding="utf-8"?>
<formControlPr xmlns="http://schemas.microsoft.com/office/spreadsheetml/2009/9/main" objectType="CheckBox" lockText="1"/>
</file>

<file path=xl/ctrlProps/ctrlProp16.xml><?xml version="1.0" encoding="utf-8"?>
<formControlPr xmlns="http://schemas.microsoft.com/office/spreadsheetml/2009/9/main" objectType="CheckBox" lockText="1"/>
</file>

<file path=xl/ctrlProps/ctrlProp17.xml><?xml version="1.0" encoding="utf-8"?>
<formControlPr xmlns="http://schemas.microsoft.com/office/spreadsheetml/2009/9/main" objectType="CheckBox" lockText="1"/>
</file>

<file path=xl/ctrlProps/ctrlProp18.xml><?xml version="1.0" encoding="utf-8"?>
<formControlPr xmlns="http://schemas.microsoft.com/office/spreadsheetml/2009/9/main" objectType="CheckBox" lockText="1"/>
</file>

<file path=xl/ctrlProps/ctrlProp19.xml><?xml version="1.0" encoding="utf-8"?>
<formControlPr xmlns="http://schemas.microsoft.com/office/spreadsheetml/2009/9/main" objectType="CheckBox" lockText="1"/>
</file>

<file path=xl/ctrlProps/ctrlProp20.xml><?xml version="1.0" encoding="utf-8"?>
<formControlPr xmlns="http://schemas.microsoft.com/office/spreadsheetml/2009/9/main" objectType="CheckBox" lockText="1"/>
</file>

<file path=xl/ctrlProps/ctrlProp21.xml><?xml version="1.0" encoding="utf-8"?>
<formControlPr xmlns="http://schemas.microsoft.com/office/spreadsheetml/2009/9/main" objectType="CheckBox" lockText="1"/>
</file>

<file path=xl/ctrlProps/ctrlProp22.xml><?xml version="1.0" encoding="utf-8"?>
<formControlPr xmlns="http://schemas.microsoft.com/office/spreadsheetml/2009/9/main" objectType="CheckBox" lockText="1"/>
</file>

<file path=xl/ctrlProps/ctrlProp23.xml><?xml version="1.0" encoding="utf-8"?>
<formControlPr xmlns="http://schemas.microsoft.com/office/spreadsheetml/2009/9/main" objectType="CheckBox" lockText="1"/>
</file>

<file path=xl/ctrlProps/ctrlProp24.xml><?xml version="1.0" encoding="utf-8"?>
<formControlPr xmlns="http://schemas.microsoft.com/office/spreadsheetml/2009/9/main" objectType="CheckBox" lockText="1"/>
</file>

<file path=xl/ctrlProps/ctrlProp25.xml><?xml version="1.0" encoding="utf-8"?>
<formControlPr xmlns="http://schemas.microsoft.com/office/spreadsheetml/2009/9/main" objectType="CheckBox" lockText="1"/>
</file>

<file path=xl/ctrlProps/ctrlProp26.xml><?xml version="1.0" encoding="utf-8"?>
<formControlPr xmlns="http://schemas.microsoft.com/office/spreadsheetml/2009/9/main" objectType="CheckBox" lockText="1"/>
</file>

<file path=xl/ctrlProps/ctrlProp27.xml><?xml version="1.0" encoding="utf-8"?>
<formControlPr xmlns="http://schemas.microsoft.com/office/spreadsheetml/2009/9/main" objectType="CheckBox" lockText="1"/>
</file>

<file path=xl/ctrlProps/ctrlProp28.xml><?xml version="1.0" encoding="utf-8"?>
<formControlPr xmlns="http://schemas.microsoft.com/office/spreadsheetml/2009/9/main" objectType="CheckBox" lockText="1"/>
</file>

<file path=xl/ctrlProps/ctrlProp29.xml><?xml version="1.0" encoding="utf-8"?>
<formControlPr xmlns="http://schemas.microsoft.com/office/spreadsheetml/2009/9/main" objectType="CheckBox" lockText="1"/>
</file>

<file path=xl/ctrlProps/ctrlProp30.xml><?xml version="1.0" encoding="utf-8"?>
<formControlPr xmlns="http://schemas.microsoft.com/office/spreadsheetml/2009/9/main" objectType="CheckBox" lockText="1"/>
</file>

<file path=xl/ctrlProps/ctrlProp31.xml><?xml version="1.0" encoding="utf-8"?>
<formControlPr xmlns="http://schemas.microsoft.com/office/spreadsheetml/2009/9/main" objectType="CheckBox" lockText="1"/>
</file>

<file path=xl/ctrlProps/ctrlProp32.xml><?xml version="1.0" encoding="utf-8"?>
<formControlPr xmlns="http://schemas.microsoft.com/office/spreadsheetml/2009/9/main" objectType="CheckBox" lockText="1"/>
</file>

<file path=xl/ctrlProps/ctrlProp33.xml><?xml version="1.0" encoding="utf-8"?>
<formControlPr xmlns="http://schemas.microsoft.com/office/spreadsheetml/2009/9/main" objectType="CheckBox" lockText="1"/>
</file>

<file path=xl/ctrlProps/ctrlProp34.xml><?xml version="1.0" encoding="utf-8"?>
<formControlPr xmlns="http://schemas.microsoft.com/office/spreadsheetml/2009/9/main" objectType="CheckBox" lockText="1"/>
</file>

<file path=xl/ctrlProps/ctrlProp35.xml><?xml version="1.0" encoding="utf-8"?>
<formControlPr xmlns="http://schemas.microsoft.com/office/spreadsheetml/2009/9/main" objectType="CheckBox" lockText="1"/>
</file>

<file path=xl/ctrlProps/ctrlProp36.xml><?xml version="1.0" encoding="utf-8"?>
<formControlPr xmlns="http://schemas.microsoft.com/office/spreadsheetml/2009/9/main" objectType="CheckBox" lockText="1"/>
</file>

<file path=xl/ctrlProps/ctrlProp37.xml><?xml version="1.0" encoding="utf-8"?>
<formControlPr xmlns="http://schemas.microsoft.com/office/spreadsheetml/2009/9/main" objectType="CheckBox" lockText="1"/>
</file>

<file path=xl/ctrlProps/ctrlProp38.xml><?xml version="1.0" encoding="utf-8"?>
<formControlPr xmlns="http://schemas.microsoft.com/office/spreadsheetml/2009/9/main" objectType="CheckBox" lockText="1"/>
</file>

<file path=xl/ctrlProps/ctrlProp39.xml><?xml version="1.0" encoding="utf-8"?>
<formControlPr xmlns="http://schemas.microsoft.com/office/spreadsheetml/2009/9/main" objectType="CheckBox" lockText="1"/>
</file>

<file path=xl/ctrlProps/ctrlProp40.xml><?xml version="1.0" encoding="utf-8"?>
<formControlPr xmlns="http://schemas.microsoft.com/office/spreadsheetml/2009/9/main" objectType="CheckBox" lockText="1"/>
</file>

<file path=xl/ctrlProps/ctrlProp41.xml><?xml version="1.0" encoding="utf-8"?>
<formControlPr xmlns="http://schemas.microsoft.com/office/spreadsheetml/2009/9/main" objectType="CheckBox" lockText="1"/>
</file>

<file path=xl/ctrlProps/ctrlProp42.xml><?xml version="1.0" encoding="utf-8"?>
<formControlPr xmlns="http://schemas.microsoft.com/office/spreadsheetml/2009/9/main" objectType="CheckBox" lockText="1"/>
</file>

<file path=xl/ctrlProps/ctrlProp43.xml><?xml version="1.0" encoding="utf-8"?>
<formControlPr xmlns="http://schemas.microsoft.com/office/spreadsheetml/2009/9/main" objectType="CheckBox" lockText="1"/>
</file>

<file path=xl/ctrlProps/ctrlProp44.xml><?xml version="1.0" encoding="utf-8"?>
<formControlPr xmlns="http://schemas.microsoft.com/office/spreadsheetml/2009/9/main" objectType="CheckBox" lockText="1"/>
</file>

<file path=xl/ctrlProps/ctrlProp45.xml><?xml version="1.0" encoding="utf-8"?>
<formControlPr xmlns="http://schemas.microsoft.com/office/spreadsheetml/2009/9/main" objectType="CheckBox" lockText="1"/>
</file>

<file path=xl/ctrlProps/ctrlProp46.xml><?xml version="1.0" encoding="utf-8"?>
<formControlPr xmlns="http://schemas.microsoft.com/office/spreadsheetml/2009/9/main" objectType="CheckBox" lockText="1"/>
</file>

<file path=xl/ctrlProps/ctrlProp47.xml><?xml version="1.0" encoding="utf-8"?>
<formControlPr xmlns="http://schemas.microsoft.com/office/spreadsheetml/2009/9/main" objectType="CheckBox" lockText="1"/>
</file>

<file path=xl/ctrlProps/ctrlProp48.xml><?xml version="1.0" encoding="utf-8"?>
<formControlPr xmlns="http://schemas.microsoft.com/office/spreadsheetml/2009/9/main" objectType="CheckBox" lockText="1"/>
</file>

<file path=xl/ctrlProps/ctrlProp49.xml><?xml version="1.0" encoding="utf-8"?>
<formControlPr xmlns="http://schemas.microsoft.com/office/spreadsheetml/2009/9/main" objectType="CheckBox" lockText="1"/>
</file>

<file path=xl/ctrlProps/ctrlProp50.xml><?xml version="1.0" encoding="utf-8"?>
<formControlPr xmlns="http://schemas.microsoft.com/office/spreadsheetml/2009/9/main" objectType="CheckBox" lockText="1"/>
</file>

<file path=xl/ctrlProps/ctrlProp51.xml><?xml version="1.0" encoding="utf-8"?>
<formControlPr xmlns="http://schemas.microsoft.com/office/spreadsheetml/2009/9/main" objectType="CheckBox" lockText="1"/>
</file>

<file path=xl/ctrlProps/ctrlProp52.xml><?xml version="1.0" encoding="utf-8"?>
<formControlPr xmlns="http://schemas.microsoft.com/office/spreadsheetml/2009/9/main" objectType="CheckBox" lockText="1"/>
</file>

<file path=xl/ctrlProps/ctrlProp53.xml><?xml version="1.0" encoding="utf-8"?>
<formControlPr xmlns="http://schemas.microsoft.com/office/spreadsheetml/2009/9/main" objectType="CheckBox" lockText="1"/>
</file>

<file path=xl/ctrlProps/ctrlProp54.xml><?xml version="1.0" encoding="utf-8"?>
<formControlPr xmlns="http://schemas.microsoft.com/office/spreadsheetml/2009/9/main" objectType="CheckBox" lockText="1"/>
</file>

<file path=xl/ctrlProps/ctrlProp55.xml><?xml version="1.0" encoding="utf-8"?>
<formControlPr xmlns="http://schemas.microsoft.com/office/spreadsheetml/2009/9/main" objectType="CheckBox" lockText="1"/>
</file>

<file path=xl/ctrlProps/ctrlProp56.xml><?xml version="1.0" encoding="utf-8"?>
<formControlPr xmlns="http://schemas.microsoft.com/office/spreadsheetml/2009/9/main" objectType="CheckBox" lockText="1"/>
</file>

<file path=xl/ctrlProps/ctrlProp57.xml><?xml version="1.0" encoding="utf-8"?>
<formControlPr xmlns="http://schemas.microsoft.com/office/spreadsheetml/2009/9/main" objectType="CheckBox" lockText="1"/>
</file>

<file path=xl/ctrlProps/ctrlProp58.xml><?xml version="1.0" encoding="utf-8"?>
<formControlPr xmlns="http://schemas.microsoft.com/office/spreadsheetml/2009/9/main" objectType="CheckBox" lockText="1"/>
</file>

<file path=xl/ctrlProps/ctrlProp59.xml><?xml version="1.0" encoding="utf-8"?>
<formControlPr xmlns="http://schemas.microsoft.com/office/spreadsheetml/2009/9/main" objectType="CheckBox" lockText="1"/>
</file>

<file path=xl/ctrlProps/ctrlProp60.xml><?xml version="1.0" encoding="utf-8"?>
<formControlPr xmlns="http://schemas.microsoft.com/office/spreadsheetml/2009/9/main" objectType="CheckBox" lockText="1"/>
</file>

<file path=xl/ctrlProps/ctrlProp61.xml><?xml version="1.0" encoding="utf-8"?>
<formControlPr xmlns="http://schemas.microsoft.com/office/spreadsheetml/2009/9/main" objectType="CheckBox" lockText="1"/>
</file>

<file path=xl/ctrlProps/ctrlProp62.xml><?xml version="1.0" encoding="utf-8"?>
<formControlPr xmlns="http://schemas.microsoft.com/office/spreadsheetml/2009/9/main" objectType="CheckBox" lockText="1"/>
</file>

<file path=xl/ctrlProps/ctrlProp63.xml><?xml version="1.0" encoding="utf-8"?>
<formControlPr xmlns="http://schemas.microsoft.com/office/spreadsheetml/2009/9/main" objectType="CheckBox" lockText="1"/>
</file>

<file path=xl/ctrlProps/ctrlProp64.xml><?xml version="1.0" encoding="utf-8"?>
<formControlPr xmlns="http://schemas.microsoft.com/office/spreadsheetml/2009/9/main" objectType="CheckBox" lockText="1"/>
</file>

<file path=xl/ctrlProps/ctrlProp65.xml><?xml version="1.0" encoding="utf-8"?>
<formControlPr xmlns="http://schemas.microsoft.com/office/spreadsheetml/2009/9/main" objectType="CheckBox" lockText="1"/>
</file>

<file path=xl/ctrlProps/ctrlProp66.xml><?xml version="1.0" encoding="utf-8"?>
<formControlPr xmlns="http://schemas.microsoft.com/office/spreadsheetml/2009/9/main" objectType="CheckBox" lockText="1"/>
</file>

<file path=xl/ctrlProps/ctrlProp67.xml><?xml version="1.0" encoding="utf-8"?>
<formControlPr xmlns="http://schemas.microsoft.com/office/spreadsheetml/2009/9/main" objectType="CheckBox" lockText="1"/>
</file>

<file path=xl/ctrlProps/ctrlProp68.xml><?xml version="1.0" encoding="utf-8"?>
<formControlPr xmlns="http://schemas.microsoft.com/office/spreadsheetml/2009/9/main" objectType="CheckBox" lockText="1"/>
</file>

<file path=xl/ctrlProps/ctrlProp69.xml><?xml version="1.0" encoding="utf-8"?>
<formControlPr xmlns="http://schemas.microsoft.com/office/spreadsheetml/2009/9/main" objectType="CheckBox" lockText="1"/>
</file>

<file path=xl/ctrlProps/ctrlProp70.xml><?xml version="1.0" encoding="utf-8"?>
<formControlPr xmlns="http://schemas.microsoft.com/office/spreadsheetml/2009/9/main" objectType="CheckBox" lockText="1"/>
</file>

<file path=xl/ctrlProps/ctrlProp71.xml><?xml version="1.0" encoding="utf-8"?>
<formControlPr xmlns="http://schemas.microsoft.com/office/spreadsheetml/2009/9/main" objectType="CheckBox" lockText="1"/>
</file>

<file path=xl/ctrlProps/ctrlProp72.xml><?xml version="1.0" encoding="utf-8"?>
<formControlPr xmlns="http://schemas.microsoft.com/office/spreadsheetml/2009/9/main" objectType="CheckBox" lockText="1"/>
</file>

<file path=xl/ctrlProps/ctrlProp73.xml><?xml version="1.0" encoding="utf-8"?>
<formControlPr xmlns="http://schemas.microsoft.com/office/spreadsheetml/2009/9/main" objectType="CheckBox" lockText="1"/>
</file>

<file path=xl/ctrlProps/ctrlProp74.xml><?xml version="1.0" encoding="utf-8"?>
<formControlPr xmlns="http://schemas.microsoft.com/office/spreadsheetml/2009/9/main" objectType="CheckBox" lockText="1"/>
</file>

<file path=xl/ctrlProps/ctrlProp75.xml><?xml version="1.0" encoding="utf-8"?>
<formControlPr xmlns="http://schemas.microsoft.com/office/spreadsheetml/2009/9/main" objectType="CheckBox" lockText="1"/>
</file>

<file path=xl/ctrlProps/ctrlProp76.xml><?xml version="1.0" encoding="utf-8"?>
<formControlPr xmlns="http://schemas.microsoft.com/office/spreadsheetml/2009/9/main" objectType="CheckBox" lockText="1"/>
</file>

<file path=xl/ctrlProps/ctrlProp77.xml><?xml version="1.0" encoding="utf-8"?>
<formControlPr xmlns="http://schemas.microsoft.com/office/spreadsheetml/2009/9/main" objectType="CheckBox" lockText="1"/>
</file>

<file path=xl/ctrlProps/ctrlProp78.xml><?xml version="1.0" encoding="utf-8"?>
<formControlPr xmlns="http://schemas.microsoft.com/office/spreadsheetml/2009/9/main" objectType="CheckBox" lockText="1"/>
</file>

<file path=xl/ctrlProps/ctrlProp79.xml><?xml version="1.0" encoding="utf-8"?>
<formControlPr xmlns="http://schemas.microsoft.com/office/spreadsheetml/2009/9/main" objectType="CheckBox" lockText="1"/>
</file>

<file path=xl/ctrlProps/ctrlProp80.xml><?xml version="1.0" encoding="utf-8"?>
<formControlPr xmlns="http://schemas.microsoft.com/office/spreadsheetml/2009/9/main" objectType="CheckBox" lockText="1"/>
</file>

<file path=xl/ctrlProps/ctrlProp81.xml><?xml version="1.0" encoding="utf-8"?>
<formControlPr xmlns="http://schemas.microsoft.com/office/spreadsheetml/2009/9/main" objectType="CheckBox" lockText="1"/>
</file>

<file path=xl/ctrlProps/ctrlProp82.xml><?xml version="1.0" encoding="utf-8"?>
<formControlPr xmlns="http://schemas.microsoft.com/office/spreadsheetml/2009/9/main" objectType="CheckBox" lockText="1"/>
</file>

<file path=xl/ctrlProps/ctrlProp83.xml><?xml version="1.0" encoding="utf-8"?>
<formControlPr xmlns="http://schemas.microsoft.com/office/spreadsheetml/2009/9/main" objectType="CheckBox" lockText="1"/>
</file>

<file path=xl/ctrlProps/ctrlProp84.xml><?xml version="1.0" encoding="utf-8"?>
<formControlPr xmlns="http://schemas.microsoft.com/office/spreadsheetml/2009/9/main" objectType="CheckBox" lockText="1"/>
</file>

<file path=xl/ctrlProps/ctrlProp85.xml><?xml version="1.0" encoding="utf-8"?>
<formControlPr xmlns="http://schemas.microsoft.com/office/spreadsheetml/2009/9/main" objectType="CheckBox" lockText="1"/>
</file>

<file path=xl/ctrlProps/ctrlProp86.xml><?xml version="1.0" encoding="utf-8"?>
<formControlPr xmlns="http://schemas.microsoft.com/office/spreadsheetml/2009/9/main" objectType="CheckBox" lockText="1"/>
</file>

<file path=xl/ctrlProps/ctrlProp87.xml><?xml version="1.0" encoding="utf-8"?>
<formControlPr xmlns="http://schemas.microsoft.com/office/spreadsheetml/2009/9/main" objectType="CheckBox" lockText="1"/>
</file>

<file path=xl/ctrlProps/ctrlProp88.xml><?xml version="1.0" encoding="utf-8"?>
<formControlPr xmlns="http://schemas.microsoft.com/office/spreadsheetml/2009/9/main" objectType="CheckBox" lockText="1"/>
</file>

<file path=xl/ctrlProps/ctrlProp89.xml><?xml version="1.0" encoding="utf-8"?>
<formControlPr xmlns="http://schemas.microsoft.com/office/spreadsheetml/2009/9/main" objectType="CheckBox" lockText="1"/>
</file>

<file path=xl/ctrlProps/ctrlProp90.xml><?xml version="1.0" encoding="utf-8"?>
<formControlPr xmlns="http://schemas.microsoft.com/office/spreadsheetml/2009/9/main" objectType="CheckBox" lockText="1"/>
</file>

<file path=xl/ctrlProps/ctrlProp91.xml><?xml version="1.0" encoding="utf-8"?>
<formControlPr xmlns="http://schemas.microsoft.com/office/spreadsheetml/2009/9/main" objectType="CheckBox" lockText="1"/>
</file>

<file path=xl/ctrlProps/ctrlProp92.xml><?xml version="1.0" encoding="utf-8"?>
<formControlPr xmlns="http://schemas.microsoft.com/office/spreadsheetml/2009/9/main" objectType="CheckBox" lockText="1"/>
</file>

<file path=xl/ctrlProps/ctrlProp93.xml><?xml version="1.0" encoding="utf-8"?>
<formControlPr xmlns="http://schemas.microsoft.com/office/spreadsheetml/2009/9/main" objectType="CheckBox" lockText="1"/>
</file>

<file path=xl/ctrlProps/ctrlProp94.xml><?xml version="1.0" encoding="utf-8"?>
<formControlPr xmlns="http://schemas.microsoft.com/office/spreadsheetml/2009/9/main" objectType="CheckBox" lockText="1"/>
</file>

<file path=xl/ctrlProps/ctrlProp95.xml><?xml version="1.0" encoding="utf-8"?>
<formControlPr xmlns="http://schemas.microsoft.com/office/spreadsheetml/2009/9/main" objectType="CheckBox" lockText="1"/>
</file>

<file path=xl/ctrlProps/ctrlProp96.xml><?xml version="1.0" encoding="utf-8"?>
<formControlPr xmlns="http://schemas.microsoft.com/office/spreadsheetml/2009/9/main" objectType="CheckBox" lockText="1"/>
</file>

<file path=xl/ctrlProps/ctrlProp97.xml><?xml version="1.0" encoding="utf-8"?>
<formControlPr xmlns="http://schemas.microsoft.com/office/spreadsheetml/2009/9/main" objectType="CheckBox" lockText="1"/>
</file>

<file path=xl/ctrlProps/ctrlProp98.xml><?xml version="1.0" encoding="utf-8"?>
<formControlPr xmlns="http://schemas.microsoft.com/office/spreadsheetml/2009/9/main" objectType="CheckBox" lockText="1"/>
</file>

<file path=xl/ctrlProps/ctrlProp99.xml><?xml version="1.0" encoding="utf-8"?>
<formControlPr xmlns="http://schemas.microsoft.com/office/spreadsheetml/2009/9/main" objectType="CheckBox" lockText="1"/>
</file>

<file path=xl/ctrlProps/ctrlProp100.xml><?xml version="1.0" encoding="utf-8"?>
<formControlPr xmlns="http://schemas.microsoft.com/office/spreadsheetml/2009/9/main" objectType="CheckBox" lockText="1"/>
</file>

<file path=xl/ctrlProps/ctrlProp101.xml><?xml version="1.0" encoding="utf-8"?>
<formControlPr xmlns="http://schemas.microsoft.com/office/spreadsheetml/2009/9/main" objectType="CheckBox" lockText="1"/>
</file>

<file path=xl/ctrlProps/ctrlProp102.xml><?xml version="1.0" encoding="utf-8"?>
<formControlPr xmlns="http://schemas.microsoft.com/office/spreadsheetml/2009/9/main" objectType="CheckBox" lockText="1"/>
</file>

<file path=xl/ctrlProps/ctrlProp103.xml><?xml version="1.0" encoding="utf-8"?>
<formControlPr xmlns="http://schemas.microsoft.com/office/spreadsheetml/2009/9/main" objectType="CheckBox" lockText="1"/>
</file>

<file path=xl/ctrlProps/ctrlProp104.xml><?xml version="1.0" encoding="utf-8"?>
<formControlPr xmlns="http://schemas.microsoft.com/office/spreadsheetml/2009/9/main" objectType="CheckBox" lockText="1"/>
</file>

<file path=xl/ctrlProps/ctrlProp105.xml><?xml version="1.0" encoding="utf-8"?>
<formControlPr xmlns="http://schemas.microsoft.com/office/spreadsheetml/2009/9/main" objectType="CheckBox" lockText="1"/>
</file>

<file path=xl/ctrlProps/ctrlProp106.xml><?xml version="1.0" encoding="utf-8"?>
<formControlPr xmlns="http://schemas.microsoft.com/office/spreadsheetml/2009/9/main" objectType="CheckBox" lockText="1"/>
</file>

<file path=xl/ctrlProps/ctrlProp107.xml><?xml version="1.0" encoding="utf-8"?>
<formControlPr xmlns="http://schemas.microsoft.com/office/spreadsheetml/2009/9/main" objectType="CheckBox" lockText="1"/>
</file>

<file path=xl/ctrlProps/ctrlProp108.xml><?xml version="1.0" encoding="utf-8"?>
<formControlPr xmlns="http://schemas.microsoft.com/office/spreadsheetml/2009/9/main" objectType="CheckBox" lockText="1"/>
</file>

<file path=xl/ctrlProps/ctrlProp109.xml><?xml version="1.0" encoding="utf-8"?>
<formControlPr xmlns="http://schemas.microsoft.com/office/spreadsheetml/2009/9/main" objectType="CheckBox" lockText="1"/>
</file>

<file path=xl/ctrlProps/ctrlProp110.xml><?xml version="1.0" encoding="utf-8"?>
<formControlPr xmlns="http://schemas.microsoft.com/office/spreadsheetml/2009/9/main" objectType="CheckBox" lockText="1"/>
</file>

<file path=xl/ctrlProps/ctrlProp111.xml><?xml version="1.0" encoding="utf-8"?>
<formControlPr xmlns="http://schemas.microsoft.com/office/spreadsheetml/2009/9/main" objectType="CheckBox" lockText="1"/>
</file>

<file path=xl/ctrlProps/ctrlProp112.xml><?xml version="1.0" encoding="utf-8"?>
<formControlPr xmlns="http://schemas.microsoft.com/office/spreadsheetml/2009/9/main" objectType="CheckBox" lockText="1"/>
</file>

<file path=xl/ctrlProps/ctrlProp113.xml><?xml version="1.0" encoding="utf-8"?>
<formControlPr xmlns="http://schemas.microsoft.com/office/spreadsheetml/2009/9/main" objectType="CheckBox" lockText="1"/>
</file>

<file path=xl/ctrlProps/ctrlProp114.xml><?xml version="1.0" encoding="utf-8"?>
<formControlPr xmlns="http://schemas.microsoft.com/office/spreadsheetml/2009/9/main" objectType="CheckBox" lockText="1"/>
</file>

<file path=xl/ctrlProps/ctrlProp115.xml><?xml version="1.0" encoding="utf-8"?>
<formControlPr xmlns="http://schemas.microsoft.com/office/spreadsheetml/2009/9/main" objectType="CheckBox" lockText="1"/>
</file>

<file path=xl/ctrlProps/ctrlProp116.xml><?xml version="1.0" encoding="utf-8"?>
<formControlPr xmlns="http://schemas.microsoft.com/office/spreadsheetml/2009/9/main" objectType="CheckBox" lockText="1"/>
</file>

<file path=xl/ctrlProps/ctrlProp117.xml><?xml version="1.0" encoding="utf-8"?>
<formControlPr xmlns="http://schemas.microsoft.com/office/spreadsheetml/2009/9/main" objectType="CheckBox" lockText="1"/>
</file>

<file path=xl/ctrlProps/ctrlProp118.xml><?xml version="1.0" encoding="utf-8"?>
<formControlPr xmlns="http://schemas.microsoft.com/office/spreadsheetml/2009/9/main" objectType="CheckBox" lockText="1"/>
</file>

<file path=xl/ctrlProps/ctrlProp119.xml><?xml version="1.0" encoding="utf-8"?>
<formControlPr xmlns="http://schemas.microsoft.com/office/spreadsheetml/2009/9/main" objectType="CheckBox" lockText="1"/>
</file>

<file path=xl/ctrlProps/ctrlProp120.xml><?xml version="1.0" encoding="utf-8"?>
<formControlPr xmlns="http://schemas.microsoft.com/office/spreadsheetml/2009/9/main" objectType="CheckBox" lockText="1"/>
</file>

<file path=xl/ctrlProps/ctrlProp121.xml><?xml version="1.0" encoding="utf-8"?>
<formControlPr xmlns="http://schemas.microsoft.com/office/spreadsheetml/2009/9/main" objectType="CheckBox" lockText="1"/>
</file>

<file path=xl/ctrlProps/ctrlProp122.xml><?xml version="1.0" encoding="utf-8"?>
<formControlPr xmlns="http://schemas.microsoft.com/office/spreadsheetml/2009/9/main" objectType="CheckBox" lockText="1"/>
</file>

<file path=xl/ctrlProps/ctrlProp123.xml><?xml version="1.0" encoding="utf-8"?>
<formControlPr xmlns="http://schemas.microsoft.com/office/spreadsheetml/2009/9/main" objectType="CheckBox" lockText="1"/>
</file>

<file path=xl/ctrlProps/ctrlProp124.xml><?xml version="1.0" encoding="utf-8"?>
<formControlPr xmlns="http://schemas.microsoft.com/office/spreadsheetml/2009/9/main" objectType="CheckBox" lockText="1"/>
</file>

<file path=xl/ctrlProps/ctrlProp125.xml><?xml version="1.0" encoding="utf-8"?>
<formControlPr xmlns="http://schemas.microsoft.com/office/spreadsheetml/2009/9/main" objectType="CheckBox" lockText="1"/>
</file>

<file path=xl/ctrlProps/ctrlProp126.xml><?xml version="1.0" encoding="utf-8"?>
<formControlPr xmlns="http://schemas.microsoft.com/office/spreadsheetml/2009/9/main" objectType="CheckBox" lockText="1"/>
</file>

<file path=xl/ctrlProps/ctrlProp127.xml><?xml version="1.0" encoding="utf-8"?>
<formControlPr xmlns="http://schemas.microsoft.com/office/spreadsheetml/2009/9/main" objectType="CheckBox" lockText="1"/>
</file>

<file path=xl/ctrlProps/ctrlProp128.xml><?xml version="1.0" encoding="utf-8"?>
<formControlPr xmlns="http://schemas.microsoft.com/office/spreadsheetml/2009/9/main" objectType="CheckBox" lockText="1"/>
</file>

<file path=xl/ctrlProps/ctrlProp129.xml><?xml version="1.0" encoding="utf-8"?>
<formControlPr xmlns="http://schemas.microsoft.com/office/spreadsheetml/2009/9/main" objectType="CheckBox" lockText="1"/>
</file>

<file path=xl/ctrlProps/ctrlProp130.xml><?xml version="1.0" encoding="utf-8"?>
<formControlPr xmlns="http://schemas.microsoft.com/office/spreadsheetml/2009/9/main" objectType="CheckBox" lockText="1"/>
</file>

<file path=xl/ctrlProps/ctrlProp131.xml><?xml version="1.0" encoding="utf-8"?>
<formControlPr xmlns="http://schemas.microsoft.com/office/spreadsheetml/2009/9/main" objectType="CheckBox" lockText="1"/>
</file>

<file path=xl/ctrlProps/ctrlProp132.xml><?xml version="1.0" encoding="utf-8"?>
<formControlPr xmlns="http://schemas.microsoft.com/office/spreadsheetml/2009/9/main" objectType="CheckBox" lockText="1"/>
</file>

<file path=xl/ctrlProps/ctrlProp133.xml><?xml version="1.0" encoding="utf-8"?>
<formControlPr xmlns="http://schemas.microsoft.com/office/spreadsheetml/2009/9/main" objectType="CheckBox" lockText="1"/>
</file>

<file path=xl/ctrlProps/ctrlProp134.xml><?xml version="1.0" encoding="utf-8"?>
<formControlPr xmlns="http://schemas.microsoft.com/office/spreadsheetml/2009/9/main" objectType="CheckBox" lockText="1"/>
</file>

<file path=xl/ctrlProps/ctrlProp135.xml><?xml version="1.0" encoding="utf-8"?>
<formControlPr xmlns="http://schemas.microsoft.com/office/spreadsheetml/2009/9/main" objectType="CheckBox" lockText="1"/>
</file>

<file path=xl/ctrlProps/ctrlProp136.xml><?xml version="1.0" encoding="utf-8"?>
<formControlPr xmlns="http://schemas.microsoft.com/office/spreadsheetml/2009/9/main" objectType="CheckBox" lockText="1"/>
</file>

<file path=xl/ctrlProps/ctrlProp137.xml><?xml version="1.0" encoding="utf-8"?>
<formControlPr xmlns="http://schemas.microsoft.com/office/spreadsheetml/2009/9/main" objectType="CheckBox" lockText="1"/>
</file>

<file path=xl/ctrlProps/ctrlProp138.xml><?xml version="1.0" encoding="utf-8"?>
<formControlPr xmlns="http://schemas.microsoft.com/office/spreadsheetml/2009/9/main" objectType="CheckBox" lockText="1"/>
</file>

<file path=xl/ctrlProps/ctrlProp139.xml><?xml version="1.0" encoding="utf-8"?>
<formControlPr xmlns="http://schemas.microsoft.com/office/spreadsheetml/2009/9/main" objectType="CheckBox" lockText="1"/>
</file>

<file path=xl/ctrlProps/ctrlProp140.xml><?xml version="1.0" encoding="utf-8"?>
<formControlPr xmlns="http://schemas.microsoft.com/office/spreadsheetml/2009/9/main" objectType="CheckBox" lockText="1"/>
</file>

<file path=xl/ctrlProps/ctrlProp141.xml><?xml version="1.0" encoding="utf-8"?>
<formControlPr xmlns="http://schemas.microsoft.com/office/spreadsheetml/2009/9/main" objectType="CheckBox" lockText="1"/>
</file>

<file path=xl/ctrlProps/ctrlProp142.xml><?xml version="1.0" encoding="utf-8"?>
<formControlPr xmlns="http://schemas.microsoft.com/office/spreadsheetml/2009/9/main" objectType="CheckBox" lockText="1"/>
</file>

<file path=xl/ctrlProps/ctrlProp143.xml><?xml version="1.0" encoding="utf-8"?>
<formControlPr xmlns="http://schemas.microsoft.com/office/spreadsheetml/2009/9/main" objectType="CheckBox" lockText="1"/>
</file>

<file path=xl/ctrlProps/ctrlProp144.xml><?xml version="1.0" encoding="utf-8"?>
<formControlPr xmlns="http://schemas.microsoft.com/office/spreadsheetml/2009/9/main" objectType="CheckBox" lockText="1"/>
</file>

<file path=xl/ctrlProps/ctrlProp145.xml><?xml version="1.0" encoding="utf-8"?>
<formControlPr xmlns="http://schemas.microsoft.com/office/spreadsheetml/2009/9/main" objectType="CheckBox" lockText="1"/>
</file>

<file path=xl/ctrlProps/ctrlProp146.xml><?xml version="1.0" encoding="utf-8"?>
<formControlPr xmlns="http://schemas.microsoft.com/office/spreadsheetml/2009/9/main" objectType="CheckBox" lockText="1"/>
</file>

<file path=xl/ctrlProps/ctrlProp147.xml><?xml version="1.0" encoding="utf-8"?>
<formControlPr xmlns="http://schemas.microsoft.com/office/spreadsheetml/2009/9/main" objectType="CheckBox" lockText="1"/>
</file>

<file path=xl/ctrlProps/ctrlProp148.xml><?xml version="1.0" encoding="utf-8"?>
<formControlPr xmlns="http://schemas.microsoft.com/office/spreadsheetml/2009/9/main" objectType="CheckBox" lockText="1"/>
</file>

<file path=xl/ctrlProps/ctrlProp149.xml><?xml version="1.0" encoding="utf-8"?>
<formControlPr xmlns="http://schemas.microsoft.com/office/spreadsheetml/2009/9/main" objectType="CheckBox" lockText="1"/>
</file>

<file path=xl/ctrlProps/ctrlProp150.xml><?xml version="1.0" encoding="utf-8"?>
<formControlPr xmlns="http://schemas.microsoft.com/office/spreadsheetml/2009/9/main" objectType="CheckBox" lockText="1"/>
</file>

<file path=xl/ctrlProps/ctrlProp151.xml><?xml version="1.0" encoding="utf-8"?>
<formControlPr xmlns="http://schemas.microsoft.com/office/spreadsheetml/2009/9/main" objectType="CheckBox" lockText="1"/>
</file>

<file path=xl/ctrlProps/ctrlProp152.xml><?xml version="1.0" encoding="utf-8"?>
<formControlPr xmlns="http://schemas.microsoft.com/office/spreadsheetml/2009/9/main" objectType="CheckBox" lockText="1"/>
</file>

<file path=xl/ctrlProps/ctrlProp153.xml><?xml version="1.0" encoding="utf-8"?>
<formControlPr xmlns="http://schemas.microsoft.com/office/spreadsheetml/2009/9/main" objectType="CheckBox" lockText="1"/>
</file>

<file path=xl/ctrlProps/ctrlProp154.xml><?xml version="1.0" encoding="utf-8"?>
<formControlPr xmlns="http://schemas.microsoft.com/office/spreadsheetml/2009/9/main" objectType="CheckBox" lockText="1"/>
</file>

<file path=xl/ctrlProps/ctrlProp155.xml><?xml version="1.0" encoding="utf-8"?>
<formControlPr xmlns="http://schemas.microsoft.com/office/spreadsheetml/2009/9/main" objectType="CheckBox" lockText="1"/>
</file>

<file path=xl/ctrlProps/ctrlProp156.xml><?xml version="1.0" encoding="utf-8"?>
<formControlPr xmlns="http://schemas.microsoft.com/office/spreadsheetml/2009/9/main" objectType="CheckBox" lockText="1"/>
</file>

<file path=xl/ctrlProps/ctrlProp157.xml><?xml version="1.0" encoding="utf-8"?>
<formControlPr xmlns="http://schemas.microsoft.com/office/spreadsheetml/2009/9/main" objectType="CheckBox" lockText="1"/>
</file>

<file path=xl/ctrlProps/ctrlProp158.xml><?xml version="1.0" encoding="utf-8"?>
<formControlPr xmlns="http://schemas.microsoft.com/office/spreadsheetml/2009/9/main" objectType="CheckBox" lockText="1"/>
</file>

<file path=xl/ctrlProps/ctrlProp159.xml><?xml version="1.0" encoding="utf-8"?>
<formControlPr xmlns="http://schemas.microsoft.com/office/spreadsheetml/2009/9/main" objectType="CheckBox" lockText="1"/>
</file>

<file path=xl/ctrlProps/ctrlProp160.xml><?xml version="1.0" encoding="utf-8"?>
<formControlPr xmlns="http://schemas.microsoft.com/office/spreadsheetml/2009/9/main" objectType="CheckBox" lockText="1"/>
</file>

<file path=xl/ctrlProps/ctrlProp161.xml><?xml version="1.0" encoding="utf-8"?>
<formControlPr xmlns="http://schemas.microsoft.com/office/spreadsheetml/2009/9/main" objectType="CheckBox" lockText="1"/>
</file>

<file path=xl/ctrlProps/ctrlProp162.xml><?xml version="1.0" encoding="utf-8"?>
<formControlPr xmlns="http://schemas.microsoft.com/office/spreadsheetml/2009/9/main" objectType="CheckBox" lockText="1"/>
</file>

<file path=xl/ctrlProps/ctrlProp163.xml><?xml version="1.0" encoding="utf-8"?>
<formControlPr xmlns="http://schemas.microsoft.com/office/spreadsheetml/2009/9/main" objectType="CheckBox" lockText="1"/>
</file>

<file path=xl/ctrlProps/ctrlProp164.xml><?xml version="1.0" encoding="utf-8"?>
<formControlPr xmlns="http://schemas.microsoft.com/office/spreadsheetml/2009/9/main" objectType="CheckBox" lockText="1"/>
</file>

<file path=xl/ctrlProps/ctrlProp165.xml><?xml version="1.0" encoding="utf-8"?>
<formControlPr xmlns="http://schemas.microsoft.com/office/spreadsheetml/2009/9/main" objectType="CheckBox" lockText="1"/>
</file>

<file path=xl/ctrlProps/ctrlProp166.xml><?xml version="1.0" encoding="utf-8"?>
<formControlPr xmlns="http://schemas.microsoft.com/office/spreadsheetml/2009/9/main" objectType="CheckBox" lockText="1"/>
</file>

<file path=xl/ctrlProps/ctrlProp167.xml><?xml version="1.0" encoding="utf-8"?>
<formControlPr xmlns="http://schemas.microsoft.com/office/spreadsheetml/2009/9/main" objectType="CheckBox" lockText="1"/>
</file>

<file path=xl/ctrlProps/ctrlProp168.xml><?xml version="1.0" encoding="utf-8"?>
<formControlPr xmlns="http://schemas.microsoft.com/office/spreadsheetml/2009/9/main" objectType="CheckBox" lockText="1"/>
</file>

<file path=xl/ctrlProps/ctrlProp169.xml><?xml version="1.0" encoding="utf-8"?>
<formControlPr xmlns="http://schemas.microsoft.com/office/spreadsheetml/2009/9/main" objectType="CheckBox" lockText="1"/>
</file>

<file path=xl/ctrlProps/ctrlProp170.xml><?xml version="1.0" encoding="utf-8"?>
<formControlPr xmlns="http://schemas.microsoft.com/office/spreadsheetml/2009/9/main" objectType="CheckBox" lockText="1"/>
</file>

<file path=xl/ctrlProps/ctrlProp171.xml><?xml version="1.0" encoding="utf-8"?>
<formControlPr xmlns="http://schemas.microsoft.com/office/spreadsheetml/2009/9/main" objectType="CheckBox" lockText="1"/>
</file>

<file path=xl/ctrlProps/ctrlProp172.xml><?xml version="1.0" encoding="utf-8"?>
<formControlPr xmlns="http://schemas.microsoft.com/office/spreadsheetml/2009/9/main" objectType="CheckBox" lockText="1"/>
</file>

<file path=xl/ctrlProps/ctrlProp173.xml><?xml version="1.0" encoding="utf-8"?>
<formControlPr xmlns="http://schemas.microsoft.com/office/spreadsheetml/2009/9/main" objectType="CheckBox" lockText="1"/>
</file>

<file path=xl/ctrlProps/ctrlProp174.xml><?xml version="1.0" encoding="utf-8"?>
<formControlPr xmlns="http://schemas.microsoft.com/office/spreadsheetml/2009/9/main" objectType="CheckBox" lockText="1"/>
</file>

<file path=xl/ctrlProps/ctrlProp175.xml><?xml version="1.0" encoding="utf-8"?>
<formControlPr xmlns="http://schemas.microsoft.com/office/spreadsheetml/2009/9/main" objectType="CheckBox" lockText="1"/>
</file>

<file path=xl/ctrlProps/ctrlProp176.xml><?xml version="1.0" encoding="utf-8"?>
<formControlPr xmlns="http://schemas.microsoft.com/office/spreadsheetml/2009/9/main" objectType="CheckBox" lockText="1"/>
</file>

<file path=xl/ctrlProps/ctrlProp177.xml><?xml version="1.0" encoding="utf-8"?>
<formControlPr xmlns="http://schemas.microsoft.com/office/spreadsheetml/2009/9/main" objectType="CheckBox" lockText="1"/>
</file>

<file path=xl/ctrlProps/ctrlProp178.xml><?xml version="1.0" encoding="utf-8"?>
<formControlPr xmlns="http://schemas.microsoft.com/office/spreadsheetml/2009/9/main" objectType="CheckBox" lockText="1" noThreeD="1"/>
</file>

<file path=xl/ctrlProps/ctrlProp179.xml><?xml version="1.0" encoding="utf-8"?>
<formControlPr xmlns="http://schemas.microsoft.com/office/spreadsheetml/2009/9/main" objectType="CheckBox" lockText="1" noThreeD="1"/>
</file>

<file path=xl/ctrlProps/ctrlProp18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13</xdr:row>
          <xdr:rowOff>123825</xdr:rowOff>
        </xdr:from>
        <xdr:to>
          <xdr:col>4</xdr:col>
          <xdr:colOff>9525</xdr:colOff>
          <xdr:row>15</xdr:row>
          <xdr:rowOff>19050</xdr:rowOff>
        </xdr:to>
        <xdr:sp macro="" textlink="">
          <xdr:nvSpPr>
            <xdr:cNvPr id="11274" name="Check Box 10" hidden="1">
              <a:extLst>
                <a:ext uri="{63B3BB69-23CF-44E3-9099-C40C66FF867C}">
                  <a14:compatExt spid="_x0000_s11274"/>
                </a:ext>
                <a:ext uri="{FF2B5EF4-FFF2-40B4-BE49-F238E27FC236}">
                  <a16:creationId xmlns:a16="http://schemas.microsoft.com/office/drawing/2014/main" id="{00000000-0008-0000-0200-00000A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14</xdr:row>
          <xdr:rowOff>247650</xdr:rowOff>
        </xdr:from>
        <xdr:to>
          <xdr:col>4</xdr:col>
          <xdr:colOff>19050</xdr:colOff>
          <xdr:row>16</xdr:row>
          <xdr:rowOff>19050</xdr:rowOff>
        </xdr:to>
        <xdr:sp macro="" textlink="">
          <xdr:nvSpPr>
            <xdr:cNvPr id="11275" name="Check Box 11" hidden="1">
              <a:extLst>
                <a:ext uri="{63B3BB69-23CF-44E3-9099-C40C66FF867C}">
                  <a14:compatExt spid="_x0000_s11275"/>
                </a:ext>
                <a:ext uri="{FF2B5EF4-FFF2-40B4-BE49-F238E27FC236}">
                  <a16:creationId xmlns:a16="http://schemas.microsoft.com/office/drawing/2014/main" id="{00000000-0008-0000-0200-00000B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15</xdr:row>
          <xdr:rowOff>247650</xdr:rowOff>
        </xdr:from>
        <xdr:to>
          <xdr:col>4</xdr:col>
          <xdr:colOff>19050</xdr:colOff>
          <xdr:row>17</xdr:row>
          <xdr:rowOff>19050</xdr:rowOff>
        </xdr:to>
        <xdr:sp macro="" textlink="">
          <xdr:nvSpPr>
            <xdr:cNvPr id="11276" name="Check Box 12" hidden="1">
              <a:extLst>
                <a:ext uri="{63B3BB69-23CF-44E3-9099-C40C66FF867C}">
                  <a14:compatExt spid="_x0000_s11276"/>
                </a:ext>
                <a:ext uri="{FF2B5EF4-FFF2-40B4-BE49-F238E27FC236}">
                  <a16:creationId xmlns:a16="http://schemas.microsoft.com/office/drawing/2014/main" id="{00000000-0008-0000-0200-00000C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16</xdr:row>
          <xdr:rowOff>247650</xdr:rowOff>
        </xdr:from>
        <xdr:to>
          <xdr:col>4</xdr:col>
          <xdr:colOff>19050</xdr:colOff>
          <xdr:row>18</xdr:row>
          <xdr:rowOff>19050</xdr:rowOff>
        </xdr:to>
        <xdr:sp macro="" textlink="">
          <xdr:nvSpPr>
            <xdr:cNvPr id="11277" name="Check Box 13" hidden="1">
              <a:extLst>
                <a:ext uri="{63B3BB69-23CF-44E3-9099-C40C66FF867C}">
                  <a14:compatExt spid="_x0000_s11277"/>
                </a:ext>
                <a:ext uri="{FF2B5EF4-FFF2-40B4-BE49-F238E27FC236}">
                  <a16:creationId xmlns:a16="http://schemas.microsoft.com/office/drawing/2014/main" id="{00000000-0008-0000-0200-00000D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17</xdr:row>
          <xdr:rowOff>257175</xdr:rowOff>
        </xdr:from>
        <xdr:to>
          <xdr:col>4</xdr:col>
          <xdr:colOff>19050</xdr:colOff>
          <xdr:row>19</xdr:row>
          <xdr:rowOff>19050</xdr:rowOff>
        </xdr:to>
        <xdr:sp macro="" textlink="">
          <xdr:nvSpPr>
            <xdr:cNvPr id="11278" name="Check Box 14" hidden="1">
              <a:extLst>
                <a:ext uri="{63B3BB69-23CF-44E3-9099-C40C66FF867C}">
                  <a14:compatExt spid="_x0000_s11278"/>
                </a:ext>
                <a:ext uri="{FF2B5EF4-FFF2-40B4-BE49-F238E27FC236}">
                  <a16:creationId xmlns:a16="http://schemas.microsoft.com/office/drawing/2014/main" id="{00000000-0008-0000-0200-00000E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18</xdr:row>
          <xdr:rowOff>247650</xdr:rowOff>
        </xdr:from>
        <xdr:to>
          <xdr:col>4</xdr:col>
          <xdr:colOff>28575</xdr:colOff>
          <xdr:row>20</xdr:row>
          <xdr:rowOff>9525</xdr:rowOff>
        </xdr:to>
        <xdr:sp macro="" textlink="">
          <xdr:nvSpPr>
            <xdr:cNvPr id="11279" name="Check Box 15" hidden="1">
              <a:extLst>
                <a:ext uri="{63B3BB69-23CF-44E3-9099-C40C66FF867C}">
                  <a14:compatExt spid="_x0000_s11279"/>
                </a:ext>
                <a:ext uri="{FF2B5EF4-FFF2-40B4-BE49-F238E27FC236}">
                  <a16:creationId xmlns:a16="http://schemas.microsoft.com/office/drawing/2014/main" id="{00000000-0008-0000-0200-00000F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18</xdr:row>
          <xdr:rowOff>257175</xdr:rowOff>
        </xdr:from>
        <xdr:to>
          <xdr:col>4</xdr:col>
          <xdr:colOff>19050</xdr:colOff>
          <xdr:row>20</xdr:row>
          <xdr:rowOff>19050</xdr:rowOff>
        </xdr:to>
        <xdr:sp macro="" textlink="">
          <xdr:nvSpPr>
            <xdr:cNvPr id="11280" name="Check Box 16" hidden="1">
              <a:extLst>
                <a:ext uri="{63B3BB69-23CF-44E3-9099-C40C66FF867C}">
                  <a14:compatExt spid="_x0000_s11280"/>
                </a:ext>
                <a:ext uri="{FF2B5EF4-FFF2-40B4-BE49-F238E27FC236}">
                  <a16:creationId xmlns:a16="http://schemas.microsoft.com/office/drawing/2014/main" id="{00000000-0008-0000-0200-000010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8</xdr:row>
          <xdr:rowOff>114300</xdr:rowOff>
        </xdr:from>
        <xdr:to>
          <xdr:col>4</xdr:col>
          <xdr:colOff>276225</xdr:colOff>
          <xdr:row>9</xdr:row>
          <xdr:rowOff>142875</xdr:rowOff>
        </xdr:to>
        <xdr:sp macro="" textlink="">
          <xdr:nvSpPr>
            <xdr:cNvPr id="25601" name="Check Box 1" hidden="1">
              <a:extLst>
                <a:ext uri="{63B3BB69-23CF-44E3-9099-C40C66FF867C}">
                  <a14:compatExt spid="_x0000_s25601"/>
                </a:ext>
                <a:ext uri="{FF2B5EF4-FFF2-40B4-BE49-F238E27FC236}">
                  <a16:creationId xmlns:a16="http://schemas.microsoft.com/office/drawing/2014/main" id="{00000000-0008-0000-0300-00000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8</xdr:row>
          <xdr:rowOff>114300</xdr:rowOff>
        </xdr:from>
        <xdr:to>
          <xdr:col>8</xdr:col>
          <xdr:colOff>0</xdr:colOff>
          <xdr:row>9</xdr:row>
          <xdr:rowOff>142875</xdr:rowOff>
        </xdr:to>
        <xdr:sp macro="" textlink="">
          <xdr:nvSpPr>
            <xdr:cNvPr id="25602" name="Check Box 2" hidden="1">
              <a:extLst>
                <a:ext uri="{63B3BB69-23CF-44E3-9099-C40C66FF867C}">
                  <a14:compatExt spid="_x0000_s25602"/>
                </a:ext>
                <a:ext uri="{FF2B5EF4-FFF2-40B4-BE49-F238E27FC236}">
                  <a16:creationId xmlns:a16="http://schemas.microsoft.com/office/drawing/2014/main" id="{00000000-0008-0000-0300-00000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9</xdr:row>
          <xdr:rowOff>152400</xdr:rowOff>
        </xdr:from>
        <xdr:to>
          <xdr:col>4</xdr:col>
          <xdr:colOff>276225</xdr:colOff>
          <xdr:row>10</xdr:row>
          <xdr:rowOff>180975</xdr:rowOff>
        </xdr:to>
        <xdr:sp macro="" textlink="">
          <xdr:nvSpPr>
            <xdr:cNvPr id="25603" name="Check Box 3" hidden="1">
              <a:extLst>
                <a:ext uri="{63B3BB69-23CF-44E3-9099-C40C66FF867C}">
                  <a14:compatExt spid="_x0000_s25603"/>
                </a:ext>
                <a:ext uri="{FF2B5EF4-FFF2-40B4-BE49-F238E27FC236}">
                  <a16:creationId xmlns:a16="http://schemas.microsoft.com/office/drawing/2014/main" id="{00000000-0008-0000-0300-00000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9</xdr:row>
          <xdr:rowOff>152400</xdr:rowOff>
        </xdr:from>
        <xdr:to>
          <xdr:col>8</xdr:col>
          <xdr:colOff>0</xdr:colOff>
          <xdr:row>10</xdr:row>
          <xdr:rowOff>180975</xdr:rowOff>
        </xdr:to>
        <xdr:sp macro="" textlink="">
          <xdr:nvSpPr>
            <xdr:cNvPr id="25604" name="Check Box 4" hidden="1">
              <a:extLst>
                <a:ext uri="{63B3BB69-23CF-44E3-9099-C40C66FF867C}">
                  <a14:compatExt spid="_x0000_s25604"/>
                </a:ext>
                <a:ext uri="{FF2B5EF4-FFF2-40B4-BE49-F238E27FC236}">
                  <a16:creationId xmlns:a16="http://schemas.microsoft.com/office/drawing/2014/main" id="{00000000-0008-0000-0300-00000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14</xdr:row>
          <xdr:rowOff>0</xdr:rowOff>
        </xdr:from>
        <xdr:to>
          <xdr:col>2</xdr:col>
          <xdr:colOff>314325</xdr:colOff>
          <xdr:row>15</xdr:row>
          <xdr:rowOff>28575</xdr:rowOff>
        </xdr:to>
        <xdr:sp macro="" textlink="">
          <xdr:nvSpPr>
            <xdr:cNvPr id="25605" name="Check Box 5" hidden="1">
              <a:extLst>
                <a:ext uri="{63B3BB69-23CF-44E3-9099-C40C66FF867C}">
                  <a14:compatExt spid="_x0000_s25605"/>
                </a:ext>
                <a:ext uri="{FF2B5EF4-FFF2-40B4-BE49-F238E27FC236}">
                  <a16:creationId xmlns:a16="http://schemas.microsoft.com/office/drawing/2014/main" id="{00000000-0008-0000-0300-00000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14</xdr:row>
          <xdr:rowOff>0</xdr:rowOff>
        </xdr:from>
        <xdr:to>
          <xdr:col>4</xdr:col>
          <xdr:colOff>371475</xdr:colOff>
          <xdr:row>15</xdr:row>
          <xdr:rowOff>28575</xdr:rowOff>
        </xdr:to>
        <xdr:sp macro="" textlink="">
          <xdr:nvSpPr>
            <xdr:cNvPr id="25606" name="Check Box 6" hidden="1">
              <a:extLst>
                <a:ext uri="{63B3BB69-23CF-44E3-9099-C40C66FF867C}">
                  <a14:compatExt spid="_x0000_s25606"/>
                </a:ext>
                <a:ext uri="{FF2B5EF4-FFF2-40B4-BE49-F238E27FC236}">
                  <a16:creationId xmlns:a16="http://schemas.microsoft.com/office/drawing/2014/main" id="{00000000-0008-0000-0300-00000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14</xdr:row>
          <xdr:rowOff>0</xdr:rowOff>
        </xdr:from>
        <xdr:to>
          <xdr:col>6</xdr:col>
          <xdr:colOff>285750</xdr:colOff>
          <xdr:row>15</xdr:row>
          <xdr:rowOff>28575</xdr:rowOff>
        </xdr:to>
        <xdr:sp macro="" textlink="">
          <xdr:nvSpPr>
            <xdr:cNvPr id="25607" name="Check Box 7" hidden="1">
              <a:extLst>
                <a:ext uri="{63B3BB69-23CF-44E3-9099-C40C66FF867C}">
                  <a14:compatExt spid="_x0000_s25607"/>
                </a:ext>
                <a:ext uri="{FF2B5EF4-FFF2-40B4-BE49-F238E27FC236}">
                  <a16:creationId xmlns:a16="http://schemas.microsoft.com/office/drawing/2014/main" id="{00000000-0008-0000-0300-00000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28</xdr:row>
          <xdr:rowOff>0</xdr:rowOff>
        </xdr:from>
        <xdr:to>
          <xdr:col>3</xdr:col>
          <xdr:colOff>171450</xdr:colOff>
          <xdr:row>29</xdr:row>
          <xdr:rowOff>76200</xdr:rowOff>
        </xdr:to>
        <xdr:sp macro="" textlink="">
          <xdr:nvSpPr>
            <xdr:cNvPr id="25608" name="Check Box 8" hidden="1">
              <a:extLst>
                <a:ext uri="{63B3BB69-23CF-44E3-9099-C40C66FF867C}">
                  <a14:compatExt spid="_x0000_s25608"/>
                </a:ext>
                <a:ext uri="{FF2B5EF4-FFF2-40B4-BE49-F238E27FC236}">
                  <a16:creationId xmlns:a16="http://schemas.microsoft.com/office/drawing/2014/main" id="{00000000-0008-0000-0300-00000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29</xdr:row>
          <xdr:rowOff>19050</xdr:rowOff>
        </xdr:from>
        <xdr:to>
          <xdr:col>3</xdr:col>
          <xdr:colOff>171450</xdr:colOff>
          <xdr:row>30</xdr:row>
          <xdr:rowOff>95250</xdr:rowOff>
        </xdr:to>
        <xdr:sp macro="" textlink="">
          <xdr:nvSpPr>
            <xdr:cNvPr id="25609" name="Check Box 9" hidden="1">
              <a:extLst>
                <a:ext uri="{63B3BB69-23CF-44E3-9099-C40C66FF867C}">
                  <a14:compatExt spid="_x0000_s25609"/>
                </a:ext>
                <a:ext uri="{FF2B5EF4-FFF2-40B4-BE49-F238E27FC236}">
                  <a16:creationId xmlns:a16="http://schemas.microsoft.com/office/drawing/2014/main" id="{00000000-0008-0000-0300-00000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28</xdr:row>
          <xdr:rowOff>0</xdr:rowOff>
        </xdr:from>
        <xdr:to>
          <xdr:col>6</xdr:col>
          <xdr:colOff>619125</xdr:colOff>
          <xdr:row>29</xdr:row>
          <xdr:rowOff>57150</xdr:rowOff>
        </xdr:to>
        <xdr:sp macro="" textlink="">
          <xdr:nvSpPr>
            <xdr:cNvPr id="25610" name="Check Box 10" hidden="1">
              <a:extLst>
                <a:ext uri="{63B3BB69-23CF-44E3-9099-C40C66FF867C}">
                  <a14:compatExt spid="_x0000_s25610"/>
                </a:ext>
                <a:ext uri="{FF2B5EF4-FFF2-40B4-BE49-F238E27FC236}">
                  <a16:creationId xmlns:a16="http://schemas.microsoft.com/office/drawing/2014/main" id="{00000000-0008-0000-0300-00000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OUTRAS (Especificar)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33</xdr:row>
          <xdr:rowOff>161925</xdr:rowOff>
        </xdr:from>
        <xdr:to>
          <xdr:col>3</xdr:col>
          <xdr:colOff>342900</xdr:colOff>
          <xdr:row>34</xdr:row>
          <xdr:rowOff>219075</xdr:rowOff>
        </xdr:to>
        <xdr:sp macro="" textlink="">
          <xdr:nvSpPr>
            <xdr:cNvPr id="25611" name="Check Box 11" hidden="1">
              <a:extLst>
                <a:ext uri="{63B3BB69-23CF-44E3-9099-C40C66FF867C}">
                  <a14:compatExt spid="_x0000_s25611"/>
                </a:ext>
                <a:ext uri="{FF2B5EF4-FFF2-40B4-BE49-F238E27FC236}">
                  <a16:creationId xmlns:a16="http://schemas.microsoft.com/office/drawing/2014/main" id="{00000000-0008-0000-0300-00000B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35</xdr:row>
          <xdr:rowOff>0</xdr:rowOff>
        </xdr:from>
        <xdr:to>
          <xdr:col>3</xdr:col>
          <xdr:colOff>485775</xdr:colOff>
          <xdr:row>35</xdr:row>
          <xdr:rowOff>219075</xdr:rowOff>
        </xdr:to>
        <xdr:sp macro="" textlink="">
          <xdr:nvSpPr>
            <xdr:cNvPr id="25612" name="Check Box 12" hidden="1">
              <a:extLst>
                <a:ext uri="{63B3BB69-23CF-44E3-9099-C40C66FF867C}">
                  <a14:compatExt spid="_x0000_s25612"/>
                </a:ext>
                <a:ext uri="{FF2B5EF4-FFF2-40B4-BE49-F238E27FC236}">
                  <a16:creationId xmlns:a16="http://schemas.microsoft.com/office/drawing/2014/main" id="{00000000-0008-0000-0300-00000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36</xdr:row>
          <xdr:rowOff>47625</xdr:rowOff>
        </xdr:from>
        <xdr:to>
          <xdr:col>3</xdr:col>
          <xdr:colOff>600075</xdr:colOff>
          <xdr:row>37</xdr:row>
          <xdr:rowOff>19050</xdr:rowOff>
        </xdr:to>
        <xdr:sp macro="" textlink="">
          <xdr:nvSpPr>
            <xdr:cNvPr id="25613" name="Check Box 13" hidden="1">
              <a:extLst>
                <a:ext uri="{63B3BB69-23CF-44E3-9099-C40C66FF867C}">
                  <a14:compatExt spid="_x0000_s25613"/>
                </a:ext>
                <a:ext uri="{FF2B5EF4-FFF2-40B4-BE49-F238E27FC236}">
                  <a16:creationId xmlns:a16="http://schemas.microsoft.com/office/drawing/2014/main" id="{00000000-0008-0000-0300-00000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37</xdr:row>
          <xdr:rowOff>57150</xdr:rowOff>
        </xdr:from>
        <xdr:to>
          <xdr:col>5</xdr:col>
          <xdr:colOff>76200</xdr:colOff>
          <xdr:row>38</xdr:row>
          <xdr:rowOff>28575</xdr:rowOff>
        </xdr:to>
        <xdr:sp macro="" textlink="">
          <xdr:nvSpPr>
            <xdr:cNvPr id="25614" name="Check Box 14" hidden="1">
              <a:extLst>
                <a:ext uri="{63B3BB69-23CF-44E3-9099-C40C66FF867C}">
                  <a14:compatExt spid="_x0000_s25614"/>
                </a:ext>
                <a:ext uri="{FF2B5EF4-FFF2-40B4-BE49-F238E27FC236}">
                  <a16:creationId xmlns:a16="http://schemas.microsoft.com/office/drawing/2014/main" id="{00000000-0008-0000-0300-00000E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38</xdr:row>
          <xdr:rowOff>57150</xdr:rowOff>
        </xdr:from>
        <xdr:to>
          <xdr:col>3</xdr:col>
          <xdr:colOff>342900</xdr:colOff>
          <xdr:row>39</xdr:row>
          <xdr:rowOff>28575</xdr:rowOff>
        </xdr:to>
        <xdr:sp macro="" textlink="">
          <xdr:nvSpPr>
            <xdr:cNvPr id="25615" name="Check Box 15" hidden="1">
              <a:extLst>
                <a:ext uri="{63B3BB69-23CF-44E3-9099-C40C66FF867C}">
                  <a14:compatExt spid="_x0000_s25615"/>
                </a:ext>
                <a:ext uri="{FF2B5EF4-FFF2-40B4-BE49-F238E27FC236}">
                  <a16:creationId xmlns:a16="http://schemas.microsoft.com/office/drawing/2014/main" id="{00000000-0008-0000-0300-00000F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40</xdr:row>
          <xdr:rowOff>57150</xdr:rowOff>
        </xdr:from>
        <xdr:to>
          <xdr:col>3</xdr:col>
          <xdr:colOff>342900</xdr:colOff>
          <xdr:row>41</xdr:row>
          <xdr:rowOff>28575</xdr:rowOff>
        </xdr:to>
        <xdr:sp macro="" textlink="">
          <xdr:nvSpPr>
            <xdr:cNvPr id="25616" name="Check Box 16" hidden="1">
              <a:extLst>
                <a:ext uri="{63B3BB69-23CF-44E3-9099-C40C66FF867C}">
                  <a14:compatExt spid="_x0000_s25616"/>
                </a:ext>
                <a:ext uri="{FF2B5EF4-FFF2-40B4-BE49-F238E27FC236}">
                  <a16:creationId xmlns:a16="http://schemas.microsoft.com/office/drawing/2014/main" id="{00000000-0008-0000-0300-00001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39</xdr:row>
          <xdr:rowOff>57150</xdr:rowOff>
        </xdr:from>
        <xdr:to>
          <xdr:col>6</xdr:col>
          <xdr:colOff>190500</xdr:colOff>
          <xdr:row>40</xdr:row>
          <xdr:rowOff>28575</xdr:rowOff>
        </xdr:to>
        <xdr:sp macro="" textlink="">
          <xdr:nvSpPr>
            <xdr:cNvPr id="25617" name="Check Box 17" hidden="1">
              <a:extLst>
                <a:ext uri="{63B3BB69-23CF-44E3-9099-C40C66FF867C}">
                  <a14:compatExt spid="_x0000_s25617"/>
                </a:ext>
                <a:ext uri="{FF2B5EF4-FFF2-40B4-BE49-F238E27FC236}">
                  <a16:creationId xmlns:a16="http://schemas.microsoft.com/office/drawing/2014/main" id="{00000000-0008-0000-0300-00001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73</xdr:row>
          <xdr:rowOff>114300</xdr:rowOff>
        </xdr:from>
        <xdr:to>
          <xdr:col>4</xdr:col>
          <xdr:colOff>276225</xdr:colOff>
          <xdr:row>74</xdr:row>
          <xdr:rowOff>142875</xdr:rowOff>
        </xdr:to>
        <xdr:sp macro="" textlink="">
          <xdr:nvSpPr>
            <xdr:cNvPr id="25618" name="Check Box 18" hidden="1">
              <a:extLst>
                <a:ext uri="{63B3BB69-23CF-44E3-9099-C40C66FF867C}">
                  <a14:compatExt spid="_x0000_s25618"/>
                </a:ext>
                <a:ext uri="{FF2B5EF4-FFF2-40B4-BE49-F238E27FC236}">
                  <a16:creationId xmlns:a16="http://schemas.microsoft.com/office/drawing/2014/main" id="{00000000-0008-0000-0300-00001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73</xdr:row>
          <xdr:rowOff>114300</xdr:rowOff>
        </xdr:from>
        <xdr:to>
          <xdr:col>8</xdr:col>
          <xdr:colOff>0</xdr:colOff>
          <xdr:row>74</xdr:row>
          <xdr:rowOff>142875</xdr:rowOff>
        </xdr:to>
        <xdr:sp macro="" textlink="">
          <xdr:nvSpPr>
            <xdr:cNvPr id="25619" name="Check Box 19" hidden="1">
              <a:extLst>
                <a:ext uri="{63B3BB69-23CF-44E3-9099-C40C66FF867C}">
                  <a14:compatExt spid="_x0000_s25619"/>
                </a:ext>
                <a:ext uri="{FF2B5EF4-FFF2-40B4-BE49-F238E27FC236}">
                  <a16:creationId xmlns:a16="http://schemas.microsoft.com/office/drawing/2014/main" id="{00000000-0008-0000-0300-00001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74</xdr:row>
          <xdr:rowOff>152400</xdr:rowOff>
        </xdr:from>
        <xdr:to>
          <xdr:col>4</xdr:col>
          <xdr:colOff>276225</xdr:colOff>
          <xdr:row>75</xdr:row>
          <xdr:rowOff>180975</xdr:rowOff>
        </xdr:to>
        <xdr:sp macro="" textlink="">
          <xdr:nvSpPr>
            <xdr:cNvPr id="25620" name="Check Box 20" hidden="1">
              <a:extLst>
                <a:ext uri="{63B3BB69-23CF-44E3-9099-C40C66FF867C}">
                  <a14:compatExt spid="_x0000_s25620"/>
                </a:ext>
                <a:ext uri="{FF2B5EF4-FFF2-40B4-BE49-F238E27FC236}">
                  <a16:creationId xmlns:a16="http://schemas.microsoft.com/office/drawing/2014/main" id="{00000000-0008-0000-0300-00001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74</xdr:row>
          <xdr:rowOff>152400</xdr:rowOff>
        </xdr:from>
        <xdr:to>
          <xdr:col>8</xdr:col>
          <xdr:colOff>0</xdr:colOff>
          <xdr:row>75</xdr:row>
          <xdr:rowOff>180975</xdr:rowOff>
        </xdr:to>
        <xdr:sp macro="" textlink="">
          <xdr:nvSpPr>
            <xdr:cNvPr id="25621" name="Check Box 21" hidden="1">
              <a:extLst>
                <a:ext uri="{63B3BB69-23CF-44E3-9099-C40C66FF867C}">
                  <a14:compatExt spid="_x0000_s25621"/>
                </a:ext>
                <a:ext uri="{FF2B5EF4-FFF2-40B4-BE49-F238E27FC236}">
                  <a16:creationId xmlns:a16="http://schemas.microsoft.com/office/drawing/2014/main" id="{00000000-0008-0000-0300-00001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79</xdr:row>
          <xdr:rowOff>0</xdr:rowOff>
        </xdr:from>
        <xdr:to>
          <xdr:col>2</xdr:col>
          <xdr:colOff>314325</xdr:colOff>
          <xdr:row>80</xdr:row>
          <xdr:rowOff>28575</xdr:rowOff>
        </xdr:to>
        <xdr:sp macro="" textlink="">
          <xdr:nvSpPr>
            <xdr:cNvPr id="25622" name="Check Box 22" hidden="1">
              <a:extLst>
                <a:ext uri="{63B3BB69-23CF-44E3-9099-C40C66FF867C}">
                  <a14:compatExt spid="_x0000_s25622"/>
                </a:ext>
                <a:ext uri="{FF2B5EF4-FFF2-40B4-BE49-F238E27FC236}">
                  <a16:creationId xmlns:a16="http://schemas.microsoft.com/office/drawing/2014/main" id="{00000000-0008-0000-0300-00001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79</xdr:row>
          <xdr:rowOff>0</xdr:rowOff>
        </xdr:from>
        <xdr:to>
          <xdr:col>4</xdr:col>
          <xdr:colOff>371475</xdr:colOff>
          <xdr:row>80</xdr:row>
          <xdr:rowOff>28575</xdr:rowOff>
        </xdr:to>
        <xdr:sp macro="" textlink="">
          <xdr:nvSpPr>
            <xdr:cNvPr id="25623" name="Check Box 23" hidden="1">
              <a:extLst>
                <a:ext uri="{63B3BB69-23CF-44E3-9099-C40C66FF867C}">
                  <a14:compatExt spid="_x0000_s25623"/>
                </a:ext>
                <a:ext uri="{FF2B5EF4-FFF2-40B4-BE49-F238E27FC236}">
                  <a16:creationId xmlns:a16="http://schemas.microsoft.com/office/drawing/2014/main" id="{00000000-0008-0000-0300-00001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79</xdr:row>
          <xdr:rowOff>0</xdr:rowOff>
        </xdr:from>
        <xdr:to>
          <xdr:col>6</xdr:col>
          <xdr:colOff>285750</xdr:colOff>
          <xdr:row>80</xdr:row>
          <xdr:rowOff>28575</xdr:rowOff>
        </xdr:to>
        <xdr:sp macro="" textlink="">
          <xdr:nvSpPr>
            <xdr:cNvPr id="25624" name="Check Box 24" hidden="1">
              <a:extLst>
                <a:ext uri="{63B3BB69-23CF-44E3-9099-C40C66FF867C}">
                  <a14:compatExt spid="_x0000_s25624"/>
                </a:ext>
                <a:ext uri="{FF2B5EF4-FFF2-40B4-BE49-F238E27FC236}">
                  <a16:creationId xmlns:a16="http://schemas.microsoft.com/office/drawing/2014/main" id="{00000000-0008-0000-0300-00001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93</xdr:row>
          <xdr:rowOff>0</xdr:rowOff>
        </xdr:from>
        <xdr:to>
          <xdr:col>3</xdr:col>
          <xdr:colOff>171450</xdr:colOff>
          <xdr:row>94</xdr:row>
          <xdr:rowOff>76200</xdr:rowOff>
        </xdr:to>
        <xdr:sp macro="" textlink="">
          <xdr:nvSpPr>
            <xdr:cNvPr id="25625" name="Check Box 25" hidden="1">
              <a:extLst>
                <a:ext uri="{63B3BB69-23CF-44E3-9099-C40C66FF867C}">
                  <a14:compatExt spid="_x0000_s25625"/>
                </a:ext>
                <a:ext uri="{FF2B5EF4-FFF2-40B4-BE49-F238E27FC236}">
                  <a16:creationId xmlns:a16="http://schemas.microsoft.com/office/drawing/2014/main" id="{00000000-0008-0000-0300-00001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94</xdr:row>
          <xdr:rowOff>19050</xdr:rowOff>
        </xdr:from>
        <xdr:to>
          <xdr:col>3</xdr:col>
          <xdr:colOff>171450</xdr:colOff>
          <xdr:row>97</xdr:row>
          <xdr:rowOff>19050</xdr:rowOff>
        </xdr:to>
        <xdr:sp macro="" textlink="">
          <xdr:nvSpPr>
            <xdr:cNvPr id="25626" name="Check Box 26" hidden="1">
              <a:extLst>
                <a:ext uri="{63B3BB69-23CF-44E3-9099-C40C66FF867C}">
                  <a14:compatExt spid="_x0000_s25626"/>
                </a:ext>
                <a:ext uri="{FF2B5EF4-FFF2-40B4-BE49-F238E27FC236}">
                  <a16:creationId xmlns:a16="http://schemas.microsoft.com/office/drawing/2014/main" id="{00000000-0008-0000-0300-00001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93</xdr:row>
          <xdr:rowOff>0</xdr:rowOff>
        </xdr:from>
        <xdr:to>
          <xdr:col>7</xdr:col>
          <xdr:colOff>0</xdr:colOff>
          <xdr:row>94</xdr:row>
          <xdr:rowOff>76200</xdr:rowOff>
        </xdr:to>
        <xdr:sp macro="" textlink="">
          <xdr:nvSpPr>
            <xdr:cNvPr id="25627" name="Check Box 27" hidden="1">
              <a:extLst>
                <a:ext uri="{63B3BB69-23CF-44E3-9099-C40C66FF867C}">
                  <a14:compatExt spid="_x0000_s25627"/>
                </a:ext>
                <a:ext uri="{FF2B5EF4-FFF2-40B4-BE49-F238E27FC236}">
                  <a16:creationId xmlns:a16="http://schemas.microsoft.com/office/drawing/2014/main" id="{00000000-0008-0000-0300-00001B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OUTRAS (Especificar)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98</xdr:row>
          <xdr:rowOff>161925</xdr:rowOff>
        </xdr:from>
        <xdr:to>
          <xdr:col>3</xdr:col>
          <xdr:colOff>342900</xdr:colOff>
          <xdr:row>100</xdr:row>
          <xdr:rowOff>28575</xdr:rowOff>
        </xdr:to>
        <xdr:sp macro="" textlink="">
          <xdr:nvSpPr>
            <xdr:cNvPr id="25628" name="Check Box 28" hidden="1">
              <a:extLst>
                <a:ext uri="{63B3BB69-23CF-44E3-9099-C40C66FF867C}">
                  <a14:compatExt spid="_x0000_s25628"/>
                </a:ext>
                <a:ext uri="{FF2B5EF4-FFF2-40B4-BE49-F238E27FC236}">
                  <a16:creationId xmlns:a16="http://schemas.microsoft.com/office/drawing/2014/main" id="{00000000-0008-0000-0300-00001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100</xdr:row>
          <xdr:rowOff>0</xdr:rowOff>
        </xdr:from>
        <xdr:to>
          <xdr:col>3</xdr:col>
          <xdr:colOff>485775</xdr:colOff>
          <xdr:row>101</xdr:row>
          <xdr:rowOff>28575</xdr:rowOff>
        </xdr:to>
        <xdr:sp macro="" textlink="">
          <xdr:nvSpPr>
            <xdr:cNvPr id="25629" name="Check Box 29" hidden="1">
              <a:extLst>
                <a:ext uri="{63B3BB69-23CF-44E3-9099-C40C66FF867C}">
                  <a14:compatExt spid="_x0000_s25629"/>
                </a:ext>
                <a:ext uri="{FF2B5EF4-FFF2-40B4-BE49-F238E27FC236}">
                  <a16:creationId xmlns:a16="http://schemas.microsoft.com/office/drawing/2014/main" id="{00000000-0008-0000-0300-00001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101</xdr:row>
          <xdr:rowOff>47625</xdr:rowOff>
        </xdr:from>
        <xdr:to>
          <xdr:col>3</xdr:col>
          <xdr:colOff>600075</xdr:colOff>
          <xdr:row>102</xdr:row>
          <xdr:rowOff>76200</xdr:rowOff>
        </xdr:to>
        <xdr:sp macro="" textlink="">
          <xdr:nvSpPr>
            <xdr:cNvPr id="25630" name="Check Box 30" hidden="1">
              <a:extLst>
                <a:ext uri="{63B3BB69-23CF-44E3-9099-C40C66FF867C}">
                  <a14:compatExt spid="_x0000_s25630"/>
                </a:ext>
                <a:ext uri="{FF2B5EF4-FFF2-40B4-BE49-F238E27FC236}">
                  <a16:creationId xmlns:a16="http://schemas.microsoft.com/office/drawing/2014/main" id="{00000000-0008-0000-0300-00001E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102</xdr:row>
          <xdr:rowOff>57150</xdr:rowOff>
        </xdr:from>
        <xdr:to>
          <xdr:col>5</xdr:col>
          <xdr:colOff>76200</xdr:colOff>
          <xdr:row>103</xdr:row>
          <xdr:rowOff>85725</xdr:rowOff>
        </xdr:to>
        <xdr:sp macro="" textlink="">
          <xdr:nvSpPr>
            <xdr:cNvPr id="25631" name="Check Box 31" hidden="1">
              <a:extLst>
                <a:ext uri="{63B3BB69-23CF-44E3-9099-C40C66FF867C}">
                  <a14:compatExt spid="_x0000_s25631"/>
                </a:ext>
                <a:ext uri="{FF2B5EF4-FFF2-40B4-BE49-F238E27FC236}">
                  <a16:creationId xmlns:a16="http://schemas.microsoft.com/office/drawing/2014/main" id="{00000000-0008-0000-0300-00001F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103</xdr:row>
          <xdr:rowOff>57150</xdr:rowOff>
        </xdr:from>
        <xdr:to>
          <xdr:col>3</xdr:col>
          <xdr:colOff>342900</xdr:colOff>
          <xdr:row>104</xdr:row>
          <xdr:rowOff>76200</xdr:rowOff>
        </xdr:to>
        <xdr:sp macro="" textlink="">
          <xdr:nvSpPr>
            <xdr:cNvPr id="25632" name="Check Box 32" hidden="1">
              <a:extLst>
                <a:ext uri="{63B3BB69-23CF-44E3-9099-C40C66FF867C}">
                  <a14:compatExt spid="_x0000_s25632"/>
                </a:ext>
                <a:ext uri="{FF2B5EF4-FFF2-40B4-BE49-F238E27FC236}">
                  <a16:creationId xmlns:a16="http://schemas.microsoft.com/office/drawing/2014/main" id="{00000000-0008-0000-0300-00002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105</xdr:row>
          <xdr:rowOff>57150</xdr:rowOff>
        </xdr:from>
        <xdr:to>
          <xdr:col>3</xdr:col>
          <xdr:colOff>342900</xdr:colOff>
          <xdr:row>106</xdr:row>
          <xdr:rowOff>85725</xdr:rowOff>
        </xdr:to>
        <xdr:sp macro="" textlink="">
          <xdr:nvSpPr>
            <xdr:cNvPr id="25633" name="Check Box 33" hidden="1">
              <a:extLst>
                <a:ext uri="{63B3BB69-23CF-44E3-9099-C40C66FF867C}">
                  <a14:compatExt spid="_x0000_s25633"/>
                </a:ext>
                <a:ext uri="{FF2B5EF4-FFF2-40B4-BE49-F238E27FC236}">
                  <a16:creationId xmlns:a16="http://schemas.microsoft.com/office/drawing/2014/main" id="{00000000-0008-0000-0300-00002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104</xdr:row>
          <xdr:rowOff>57150</xdr:rowOff>
        </xdr:from>
        <xdr:to>
          <xdr:col>6</xdr:col>
          <xdr:colOff>190500</xdr:colOff>
          <xdr:row>105</xdr:row>
          <xdr:rowOff>85725</xdr:rowOff>
        </xdr:to>
        <xdr:sp macro="" textlink="">
          <xdr:nvSpPr>
            <xdr:cNvPr id="25634" name="Check Box 34" hidden="1">
              <a:extLst>
                <a:ext uri="{63B3BB69-23CF-44E3-9099-C40C66FF867C}">
                  <a14:compatExt spid="_x0000_s25634"/>
                </a:ext>
                <a:ext uri="{FF2B5EF4-FFF2-40B4-BE49-F238E27FC236}">
                  <a16:creationId xmlns:a16="http://schemas.microsoft.com/office/drawing/2014/main" id="{00000000-0008-0000-0300-00002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131</xdr:row>
          <xdr:rowOff>114300</xdr:rowOff>
        </xdr:from>
        <xdr:to>
          <xdr:col>4</xdr:col>
          <xdr:colOff>276225</xdr:colOff>
          <xdr:row>132</xdr:row>
          <xdr:rowOff>142875</xdr:rowOff>
        </xdr:to>
        <xdr:sp macro="" textlink="">
          <xdr:nvSpPr>
            <xdr:cNvPr id="25635" name="Check Box 35" hidden="1">
              <a:extLst>
                <a:ext uri="{63B3BB69-23CF-44E3-9099-C40C66FF867C}">
                  <a14:compatExt spid="_x0000_s25635"/>
                </a:ext>
                <a:ext uri="{FF2B5EF4-FFF2-40B4-BE49-F238E27FC236}">
                  <a16:creationId xmlns:a16="http://schemas.microsoft.com/office/drawing/2014/main" id="{00000000-0008-0000-0300-00002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131</xdr:row>
          <xdr:rowOff>114300</xdr:rowOff>
        </xdr:from>
        <xdr:to>
          <xdr:col>8</xdr:col>
          <xdr:colOff>0</xdr:colOff>
          <xdr:row>132</xdr:row>
          <xdr:rowOff>142875</xdr:rowOff>
        </xdr:to>
        <xdr:sp macro="" textlink="">
          <xdr:nvSpPr>
            <xdr:cNvPr id="25636" name="Check Box 36" hidden="1">
              <a:extLst>
                <a:ext uri="{63B3BB69-23CF-44E3-9099-C40C66FF867C}">
                  <a14:compatExt spid="_x0000_s25636"/>
                </a:ext>
                <a:ext uri="{FF2B5EF4-FFF2-40B4-BE49-F238E27FC236}">
                  <a16:creationId xmlns:a16="http://schemas.microsoft.com/office/drawing/2014/main" id="{00000000-0008-0000-0300-00002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132</xdr:row>
          <xdr:rowOff>152400</xdr:rowOff>
        </xdr:from>
        <xdr:to>
          <xdr:col>4</xdr:col>
          <xdr:colOff>276225</xdr:colOff>
          <xdr:row>133</xdr:row>
          <xdr:rowOff>180975</xdr:rowOff>
        </xdr:to>
        <xdr:sp macro="" textlink="">
          <xdr:nvSpPr>
            <xdr:cNvPr id="25637" name="Check Box 37" hidden="1">
              <a:extLst>
                <a:ext uri="{63B3BB69-23CF-44E3-9099-C40C66FF867C}">
                  <a14:compatExt spid="_x0000_s25637"/>
                </a:ext>
                <a:ext uri="{FF2B5EF4-FFF2-40B4-BE49-F238E27FC236}">
                  <a16:creationId xmlns:a16="http://schemas.microsoft.com/office/drawing/2014/main" id="{00000000-0008-0000-0300-00002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132</xdr:row>
          <xdr:rowOff>152400</xdr:rowOff>
        </xdr:from>
        <xdr:to>
          <xdr:col>8</xdr:col>
          <xdr:colOff>0</xdr:colOff>
          <xdr:row>133</xdr:row>
          <xdr:rowOff>180975</xdr:rowOff>
        </xdr:to>
        <xdr:sp macro="" textlink="">
          <xdr:nvSpPr>
            <xdr:cNvPr id="25638" name="Check Box 38" hidden="1">
              <a:extLst>
                <a:ext uri="{63B3BB69-23CF-44E3-9099-C40C66FF867C}">
                  <a14:compatExt spid="_x0000_s25638"/>
                </a:ext>
                <a:ext uri="{FF2B5EF4-FFF2-40B4-BE49-F238E27FC236}">
                  <a16:creationId xmlns:a16="http://schemas.microsoft.com/office/drawing/2014/main" id="{00000000-0008-0000-0300-00002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137</xdr:row>
          <xdr:rowOff>0</xdr:rowOff>
        </xdr:from>
        <xdr:to>
          <xdr:col>2</xdr:col>
          <xdr:colOff>314325</xdr:colOff>
          <xdr:row>138</xdr:row>
          <xdr:rowOff>28575</xdr:rowOff>
        </xdr:to>
        <xdr:sp macro="" textlink="">
          <xdr:nvSpPr>
            <xdr:cNvPr id="25639" name="Check Box 39" hidden="1">
              <a:extLst>
                <a:ext uri="{63B3BB69-23CF-44E3-9099-C40C66FF867C}">
                  <a14:compatExt spid="_x0000_s25639"/>
                </a:ext>
                <a:ext uri="{FF2B5EF4-FFF2-40B4-BE49-F238E27FC236}">
                  <a16:creationId xmlns:a16="http://schemas.microsoft.com/office/drawing/2014/main" id="{00000000-0008-0000-0300-00002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137</xdr:row>
          <xdr:rowOff>0</xdr:rowOff>
        </xdr:from>
        <xdr:to>
          <xdr:col>4</xdr:col>
          <xdr:colOff>371475</xdr:colOff>
          <xdr:row>138</xdr:row>
          <xdr:rowOff>28575</xdr:rowOff>
        </xdr:to>
        <xdr:sp macro="" textlink="">
          <xdr:nvSpPr>
            <xdr:cNvPr id="25640" name="Check Box 40" hidden="1">
              <a:extLst>
                <a:ext uri="{63B3BB69-23CF-44E3-9099-C40C66FF867C}">
                  <a14:compatExt spid="_x0000_s25640"/>
                </a:ext>
                <a:ext uri="{FF2B5EF4-FFF2-40B4-BE49-F238E27FC236}">
                  <a16:creationId xmlns:a16="http://schemas.microsoft.com/office/drawing/2014/main" id="{00000000-0008-0000-0300-00002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137</xdr:row>
          <xdr:rowOff>0</xdr:rowOff>
        </xdr:from>
        <xdr:to>
          <xdr:col>6</xdr:col>
          <xdr:colOff>285750</xdr:colOff>
          <xdr:row>138</xdr:row>
          <xdr:rowOff>28575</xdr:rowOff>
        </xdr:to>
        <xdr:sp macro="" textlink="">
          <xdr:nvSpPr>
            <xdr:cNvPr id="25641" name="Check Box 41" hidden="1">
              <a:extLst>
                <a:ext uri="{63B3BB69-23CF-44E3-9099-C40C66FF867C}">
                  <a14:compatExt spid="_x0000_s25641"/>
                </a:ext>
                <a:ext uri="{FF2B5EF4-FFF2-40B4-BE49-F238E27FC236}">
                  <a16:creationId xmlns:a16="http://schemas.microsoft.com/office/drawing/2014/main" id="{00000000-0008-0000-0300-00002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151</xdr:row>
          <xdr:rowOff>0</xdr:rowOff>
        </xdr:from>
        <xdr:to>
          <xdr:col>3</xdr:col>
          <xdr:colOff>171450</xdr:colOff>
          <xdr:row>152</xdr:row>
          <xdr:rowOff>76200</xdr:rowOff>
        </xdr:to>
        <xdr:sp macro="" textlink="">
          <xdr:nvSpPr>
            <xdr:cNvPr id="25642" name="Check Box 42" hidden="1">
              <a:extLst>
                <a:ext uri="{63B3BB69-23CF-44E3-9099-C40C66FF867C}">
                  <a14:compatExt spid="_x0000_s25642"/>
                </a:ext>
                <a:ext uri="{FF2B5EF4-FFF2-40B4-BE49-F238E27FC236}">
                  <a16:creationId xmlns:a16="http://schemas.microsoft.com/office/drawing/2014/main" id="{00000000-0008-0000-0300-00002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152</xdr:row>
          <xdr:rowOff>19050</xdr:rowOff>
        </xdr:from>
        <xdr:to>
          <xdr:col>3</xdr:col>
          <xdr:colOff>171450</xdr:colOff>
          <xdr:row>153</xdr:row>
          <xdr:rowOff>95250</xdr:rowOff>
        </xdr:to>
        <xdr:sp macro="" textlink="">
          <xdr:nvSpPr>
            <xdr:cNvPr id="25643" name="Check Box 43" hidden="1">
              <a:extLst>
                <a:ext uri="{63B3BB69-23CF-44E3-9099-C40C66FF867C}">
                  <a14:compatExt spid="_x0000_s25643"/>
                </a:ext>
                <a:ext uri="{FF2B5EF4-FFF2-40B4-BE49-F238E27FC236}">
                  <a16:creationId xmlns:a16="http://schemas.microsoft.com/office/drawing/2014/main" id="{00000000-0008-0000-0300-00002B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151</xdr:row>
          <xdr:rowOff>0</xdr:rowOff>
        </xdr:from>
        <xdr:to>
          <xdr:col>6</xdr:col>
          <xdr:colOff>638175</xdr:colOff>
          <xdr:row>152</xdr:row>
          <xdr:rowOff>76200</xdr:rowOff>
        </xdr:to>
        <xdr:sp macro="" textlink="">
          <xdr:nvSpPr>
            <xdr:cNvPr id="25644" name="Check Box 44" hidden="1">
              <a:extLst>
                <a:ext uri="{63B3BB69-23CF-44E3-9099-C40C66FF867C}">
                  <a14:compatExt spid="_x0000_s25644"/>
                </a:ext>
                <a:ext uri="{FF2B5EF4-FFF2-40B4-BE49-F238E27FC236}">
                  <a16:creationId xmlns:a16="http://schemas.microsoft.com/office/drawing/2014/main" id="{00000000-0008-0000-0300-00002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OUTRAS (Especificar)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156</xdr:row>
          <xdr:rowOff>161925</xdr:rowOff>
        </xdr:from>
        <xdr:to>
          <xdr:col>3</xdr:col>
          <xdr:colOff>342900</xdr:colOff>
          <xdr:row>157</xdr:row>
          <xdr:rowOff>219075</xdr:rowOff>
        </xdr:to>
        <xdr:sp macro="" textlink="">
          <xdr:nvSpPr>
            <xdr:cNvPr id="25645" name="Check Box 45" hidden="1">
              <a:extLst>
                <a:ext uri="{63B3BB69-23CF-44E3-9099-C40C66FF867C}">
                  <a14:compatExt spid="_x0000_s25645"/>
                </a:ext>
                <a:ext uri="{FF2B5EF4-FFF2-40B4-BE49-F238E27FC236}">
                  <a16:creationId xmlns:a16="http://schemas.microsoft.com/office/drawing/2014/main" id="{00000000-0008-0000-0300-00002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158</xdr:row>
          <xdr:rowOff>0</xdr:rowOff>
        </xdr:from>
        <xdr:to>
          <xdr:col>3</xdr:col>
          <xdr:colOff>485775</xdr:colOff>
          <xdr:row>158</xdr:row>
          <xdr:rowOff>219075</xdr:rowOff>
        </xdr:to>
        <xdr:sp macro="" textlink="">
          <xdr:nvSpPr>
            <xdr:cNvPr id="25646" name="Check Box 46" hidden="1">
              <a:extLst>
                <a:ext uri="{63B3BB69-23CF-44E3-9099-C40C66FF867C}">
                  <a14:compatExt spid="_x0000_s25646"/>
                </a:ext>
                <a:ext uri="{FF2B5EF4-FFF2-40B4-BE49-F238E27FC236}">
                  <a16:creationId xmlns:a16="http://schemas.microsoft.com/office/drawing/2014/main" id="{00000000-0008-0000-0300-00002E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159</xdr:row>
          <xdr:rowOff>47625</xdr:rowOff>
        </xdr:from>
        <xdr:to>
          <xdr:col>3</xdr:col>
          <xdr:colOff>600075</xdr:colOff>
          <xdr:row>160</xdr:row>
          <xdr:rowOff>19050</xdr:rowOff>
        </xdr:to>
        <xdr:sp macro="" textlink="">
          <xdr:nvSpPr>
            <xdr:cNvPr id="25647" name="Check Box 47" hidden="1">
              <a:extLst>
                <a:ext uri="{63B3BB69-23CF-44E3-9099-C40C66FF867C}">
                  <a14:compatExt spid="_x0000_s25647"/>
                </a:ext>
                <a:ext uri="{FF2B5EF4-FFF2-40B4-BE49-F238E27FC236}">
                  <a16:creationId xmlns:a16="http://schemas.microsoft.com/office/drawing/2014/main" id="{00000000-0008-0000-0300-00002F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160</xdr:row>
          <xdr:rowOff>57150</xdr:rowOff>
        </xdr:from>
        <xdr:to>
          <xdr:col>5</xdr:col>
          <xdr:colOff>76200</xdr:colOff>
          <xdr:row>161</xdr:row>
          <xdr:rowOff>28575</xdr:rowOff>
        </xdr:to>
        <xdr:sp macro="" textlink="">
          <xdr:nvSpPr>
            <xdr:cNvPr id="25648" name="Check Box 48" hidden="1">
              <a:extLst>
                <a:ext uri="{63B3BB69-23CF-44E3-9099-C40C66FF867C}">
                  <a14:compatExt spid="_x0000_s25648"/>
                </a:ext>
                <a:ext uri="{FF2B5EF4-FFF2-40B4-BE49-F238E27FC236}">
                  <a16:creationId xmlns:a16="http://schemas.microsoft.com/office/drawing/2014/main" id="{00000000-0008-0000-0300-00003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161</xdr:row>
          <xdr:rowOff>57150</xdr:rowOff>
        </xdr:from>
        <xdr:to>
          <xdr:col>3</xdr:col>
          <xdr:colOff>342900</xdr:colOff>
          <xdr:row>162</xdr:row>
          <xdr:rowOff>28575</xdr:rowOff>
        </xdr:to>
        <xdr:sp macro="" textlink="">
          <xdr:nvSpPr>
            <xdr:cNvPr id="25649" name="Check Box 49" hidden="1">
              <a:extLst>
                <a:ext uri="{63B3BB69-23CF-44E3-9099-C40C66FF867C}">
                  <a14:compatExt spid="_x0000_s25649"/>
                </a:ext>
                <a:ext uri="{FF2B5EF4-FFF2-40B4-BE49-F238E27FC236}">
                  <a16:creationId xmlns:a16="http://schemas.microsoft.com/office/drawing/2014/main" id="{00000000-0008-0000-0300-00003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163</xdr:row>
          <xdr:rowOff>57150</xdr:rowOff>
        </xdr:from>
        <xdr:to>
          <xdr:col>3</xdr:col>
          <xdr:colOff>342900</xdr:colOff>
          <xdr:row>164</xdr:row>
          <xdr:rowOff>28575</xdr:rowOff>
        </xdr:to>
        <xdr:sp macro="" textlink="">
          <xdr:nvSpPr>
            <xdr:cNvPr id="25650" name="Check Box 50" hidden="1">
              <a:extLst>
                <a:ext uri="{63B3BB69-23CF-44E3-9099-C40C66FF867C}">
                  <a14:compatExt spid="_x0000_s25650"/>
                </a:ext>
                <a:ext uri="{FF2B5EF4-FFF2-40B4-BE49-F238E27FC236}">
                  <a16:creationId xmlns:a16="http://schemas.microsoft.com/office/drawing/2014/main" id="{00000000-0008-0000-0300-00003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162</xdr:row>
          <xdr:rowOff>57150</xdr:rowOff>
        </xdr:from>
        <xdr:to>
          <xdr:col>6</xdr:col>
          <xdr:colOff>190500</xdr:colOff>
          <xdr:row>163</xdr:row>
          <xdr:rowOff>28575</xdr:rowOff>
        </xdr:to>
        <xdr:sp macro="" textlink="">
          <xdr:nvSpPr>
            <xdr:cNvPr id="25651" name="Check Box 51" hidden="1">
              <a:extLst>
                <a:ext uri="{63B3BB69-23CF-44E3-9099-C40C66FF867C}">
                  <a14:compatExt spid="_x0000_s25651"/>
                </a:ext>
                <a:ext uri="{FF2B5EF4-FFF2-40B4-BE49-F238E27FC236}">
                  <a16:creationId xmlns:a16="http://schemas.microsoft.com/office/drawing/2014/main" id="{00000000-0008-0000-0300-00003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189</xdr:row>
          <xdr:rowOff>114300</xdr:rowOff>
        </xdr:from>
        <xdr:to>
          <xdr:col>4</xdr:col>
          <xdr:colOff>276225</xdr:colOff>
          <xdr:row>190</xdr:row>
          <xdr:rowOff>142875</xdr:rowOff>
        </xdr:to>
        <xdr:sp macro="" textlink="">
          <xdr:nvSpPr>
            <xdr:cNvPr id="25652" name="Check Box 52" hidden="1">
              <a:extLst>
                <a:ext uri="{63B3BB69-23CF-44E3-9099-C40C66FF867C}">
                  <a14:compatExt spid="_x0000_s25652"/>
                </a:ext>
                <a:ext uri="{FF2B5EF4-FFF2-40B4-BE49-F238E27FC236}">
                  <a16:creationId xmlns:a16="http://schemas.microsoft.com/office/drawing/2014/main" id="{00000000-0008-0000-0300-00003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189</xdr:row>
          <xdr:rowOff>114300</xdr:rowOff>
        </xdr:from>
        <xdr:to>
          <xdr:col>8</xdr:col>
          <xdr:colOff>0</xdr:colOff>
          <xdr:row>190</xdr:row>
          <xdr:rowOff>142875</xdr:rowOff>
        </xdr:to>
        <xdr:sp macro="" textlink="">
          <xdr:nvSpPr>
            <xdr:cNvPr id="25653" name="Check Box 53" hidden="1">
              <a:extLst>
                <a:ext uri="{63B3BB69-23CF-44E3-9099-C40C66FF867C}">
                  <a14:compatExt spid="_x0000_s25653"/>
                </a:ext>
                <a:ext uri="{FF2B5EF4-FFF2-40B4-BE49-F238E27FC236}">
                  <a16:creationId xmlns:a16="http://schemas.microsoft.com/office/drawing/2014/main" id="{00000000-0008-0000-0300-00003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190</xdr:row>
          <xdr:rowOff>152400</xdr:rowOff>
        </xdr:from>
        <xdr:to>
          <xdr:col>4</xdr:col>
          <xdr:colOff>276225</xdr:colOff>
          <xdr:row>191</xdr:row>
          <xdr:rowOff>180975</xdr:rowOff>
        </xdr:to>
        <xdr:sp macro="" textlink="">
          <xdr:nvSpPr>
            <xdr:cNvPr id="25654" name="Check Box 54" hidden="1">
              <a:extLst>
                <a:ext uri="{63B3BB69-23CF-44E3-9099-C40C66FF867C}">
                  <a14:compatExt spid="_x0000_s25654"/>
                </a:ext>
                <a:ext uri="{FF2B5EF4-FFF2-40B4-BE49-F238E27FC236}">
                  <a16:creationId xmlns:a16="http://schemas.microsoft.com/office/drawing/2014/main" id="{00000000-0008-0000-0300-00003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190</xdr:row>
          <xdr:rowOff>152400</xdr:rowOff>
        </xdr:from>
        <xdr:to>
          <xdr:col>8</xdr:col>
          <xdr:colOff>0</xdr:colOff>
          <xdr:row>191</xdr:row>
          <xdr:rowOff>180975</xdr:rowOff>
        </xdr:to>
        <xdr:sp macro="" textlink="">
          <xdr:nvSpPr>
            <xdr:cNvPr id="25655" name="Check Box 55" hidden="1">
              <a:extLst>
                <a:ext uri="{63B3BB69-23CF-44E3-9099-C40C66FF867C}">
                  <a14:compatExt spid="_x0000_s25655"/>
                </a:ext>
                <a:ext uri="{FF2B5EF4-FFF2-40B4-BE49-F238E27FC236}">
                  <a16:creationId xmlns:a16="http://schemas.microsoft.com/office/drawing/2014/main" id="{00000000-0008-0000-0300-00003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195</xdr:row>
          <xdr:rowOff>0</xdr:rowOff>
        </xdr:from>
        <xdr:to>
          <xdr:col>2</xdr:col>
          <xdr:colOff>314325</xdr:colOff>
          <xdr:row>196</xdr:row>
          <xdr:rowOff>28575</xdr:rowOff>
        </xdr:to>
        <xdr:sp macro="" textlink="">
          <xdr:nvSpPr>
            <xdr:cNvPr id="25656" name="Check Box 56" hidden="1">
              <a:extLst>
                <a:ext uri="{63B3BB69-23CF-44E3-9099-C40C66FF867C}">
                  <a14:compatExt spid="_x0000_s25656"/>
                </a:ext>
                <a:ext uri="{FF2B5EF4-FFF2-40B4-BE49-F238E27FC236}">
                  <a16:creationId xmlns:a16="http://schemas.microsoft.com/office/drawing/2014/main" id="{00000000-0008-0000-0300-00003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195</xdr:row>
          <xdr:rowOff>0</xdr:rowOff>
        </xdr:from>
        <xdr:to>
          <xdr:col>4</xdr:col>
          <xdr:colOff>371475</xdr:colOff>
          <xdr:row>196</xdr:row>
          <xdr:rowOff>28575</xdr:rowOff>
        </xdr:to>
        <xdr:sp macro="" textlink="">
          <xdr:nvSpPr>
            <xdr:cNvPr id="25657" name="Check Box 57" hidden="1">
              <a:extLst>
                <a:ext uri="{63B3BB69-23CF-44E3-9099-C40C66FF867C}">
                  <a14:compatExt spid="_x0000_s25657"/>
                </a:ext>
                <a:ext uri="{FF2B5EF4-FFF2-40B4-BE49-F238E27FC236}">
                  <a16:creationId xmlns:a16="http://schemas.microsoft.com/office/drawing/2014/main" id="{00000000-0008-0000-0300-00003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195</xdr:row>
          <xdr:rowOff>0</xdr:rowOff>
        </xdr:from>
        <xdr:to>
          <xdr:col>6</xdr:col>
          <xdr:colOff>285750</xdr:colOff>
          <xdr:row>196</xdr:row>
          <xdr:rowOff>28575</xdr:rowOff>
        </xdr:to>
        <xdr:sp macro="" textlink="">
          <xdr:nvSpPr>
            <xdr:cNvPr id="25658" name="Check Box 58" hidden="1">
              <a:extLst>
                <a:ext uri="{63B3BB69-23CF-44E3-9099-C40C66FF867C}">
                  <a14:compatExt spid="_x0000_s25658"/>
                </a:ext>
                <a:ext uri="{FF2B5EF4-FFF2-40B4-BE49-F238E27FC236}">
                  <a16:creationId xmlns:a16="http://schemas.microsoft.com/office/drawing/2014/main" id="{00000000-0008-0000-0300-00003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209</xdr:row>
          <xdr:rowOff>0</xdr:rowOff>
        </xdr:from>
        <xdr:to>
          <xdr:col>3</xdr:col>
          <xdr:colOff>171450</xdr:colOff>
          <xdr:row>210</xdr:row>
          <xdr:rowOff>76200</xdr:rowOff>
        </xdr:to>
        <xdr:sp macro="" textlink="">
          <xdr:nvSpPr>
            <xdr:cNvPr id="25659" name="Check Box 59" hidden="1">
              <a:extLst>
                <a:ext uri="{63B3BB69-23CF-44E3-9099-C40C66FF867C}">
                  <a14:compatExt spid="_x0000_s25659"/>
                </a:ext>
                <a:ext uri="{FF2B5EF4-FFF2-40B4-BE49-F238E27FC236}">
                  <a16:creationId xmlns:a16="http://schemas.microsoft.com/office/drawing/2014/main" id="{00000000-0008-0000-0300-00003B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210</xdr:row>
          <xdr:rowOff>19050</xdr:rowOff>
        </xdr:from>
        <xdr:to>
          <xdr:col>3</xdr:col>
          <xdr:colOff>171450</xdr:colOff>
          <xdr:row>211</xdr:row>
          <xdr:rowOff>95250</xdr:rowOff>
        </xdr:to>
        <xdr:sp macro="" textlink="">
          <xdr:nvSpPr>
            <xdr:cNvPr id="25660" name="Check Box 60" hidden="1">
              <a:extLst>
                <a:ext uri="{63B3BB69-23CF-44E3-9099-C40C66FF867C}">
                  <a14:compatExt spid="_x0000_s25660"/>
                </a:ext>
                <a:ext uri="{FF2B5EF4-FFF2-40B4-BE49-F238E27FC236}">
                  <a16:creationId xmlns:a16="http://schemas.microsoft.com/office/drawing/2014/main" id="{00000000-0008-0000-0300-00003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209</xdr:row>
          <xdr:rowOff>0</xdr:rowOff>
        </xdr:from>
        <xdr:to>
          <xdr:col>6</xdr:col>
          <xdr:colOff>619125</xdr:colOff>
          <xdr:row>210</xdr:row>
          <xdr:rowOff>76200</xdr:rowOff>
        </xdr:to>
        <xdr:sp macro="" textlink="">
          <xdr:nvSpPr>
            <xdr:cNvPr id="25661" name="Check Box 61" hidden="1">
              <a:extLst>
                <a:ext uri="{63B3BB69-23CF-44E3-9099-C40C66FF867C}">
                  <a14:compatExt spid="_x0000_s25661"/>
                </a:ext>
                <a:ext uri="{FF2B5EF4-FFF2-40B4-BE49-F238E27FC236}">
                  <a16:creationId xmlns:a16="http://schemas.microsoft.com/office/drawing/2014/main" id="{00000000-0008-0000-0300-00003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OUTRAS (Especificar)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214</xdr:row>
          <xdr:rowOff>161925</xdr:rowOff>
        </xdr:from>
        <xdr:to>
          <xdr:col>3</xdr:col>
          <xdr:colOff>342900</xdr:colOff>
          <xdr:row>215</xdr:row>
          <xdr:rowOff>219075</xdr:rowOff>
        </xdr:to>
        <xdr:sp macro="" textlink="">
          <xdr:nvSpPr>
            <xdr:cNvPr id="25662" name="Check Box 62" hidden="1">
              <a:extLst>
                <a:ext uri="{63B3BB69-23CF-44E3-9099-C40C66FF867C}">
                  <a14:compatExt spid="_x0000_s25662"/>
                </a:ext>
                <a:ext uri="{FF2B5EF4-FFF2-40B4-BE49-F238E27FC236}">
                  <a16:creationId xmlns:a16="http://schemas.microsoft.com/office/drawing/2014/main" id="{00000000-0008-0000-0300-00003E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216</xdr:row>
          <xdr:rowOff>0</xdr:rowOff>
        </xdr:from>
        <xdr:to>
          <xdr:col>3</xdr:col>
          <xdr:colOff>485775</xdr:colOff>
          <xdr:row>216</xdr:row>
          <xdr:rowOff>219075</xdr:rowOff>
        </xdr:to>
        <xdr:sp macro="" textlink="">
          <xdr:nvSpPr>
            <xdr:cNvPr id="25663" name="Check Box 63" hidden="1">
              <a:extLst>
                <a:ext uri="{63B3BB69-23CF-44E3-9099-C40C66FF867C}">
                  <a14:compatExt spid="_x0000_s25663"/>
                </a:ext>
                <a:ext uri="{FF2B5EF4-FFF2-40B4-BE49-F238E27FC236}">
                  <a16:creationId xmlns:a16="http://schemas.microsoft.com/office/drawing/2014/main" id="{00000000-0008-0000-0300-00003F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217</xdr:row>
          <xdr:rowOff>47625</xdr:rowOff>
        </xdr:from>
        <xdr:to>
          <xdr:col>3</xdr:col>
          <xdr:colOff>600075</xdr:colOff>
          <xdr:row>218</xdr:row>
          <xdr:rowOff>19050</xdr:rowOff>
        </xdr:to>
        <xdr:sp macro="" textlink="">
          <xdr:nvSpPr>
            <xdr:cNvPr id="25664" name="Check Box 64" hidden="1">
              <a:extLst>
                <a:ext uri="{63B3BB69-23CF-44E3-9099-C40C66FF867C}">
                  <a14:compatExt spid="_x0000_s25664"/>
                </a:ext>
                <a:ext uri="{FF2B5EF4-FFF2-40B4-BE49-F238E27FC236}">
                  <a16:creationId xmlns:a16="http://schemas.microsoft.com/office/drawing/2014/main" id="{00000000-0008-0000-0300-00004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218</xdr:row>
          <xdr:rowOff>57150</xdr:rowOff>
        </xdr:from>
        <xdr:to>
          <xdr:col>5</xdr:col>
          <xdr:colOff>76200</xdr:colOff>
          <xdr:row>219</xdr:row>
          <xdr:rowOff>28575</xdr:rowOff>
        </xdr:to>
        <xdr:sp macro="" textlink="">
          <xdr:nvSpPr>
            <xdr:cNvPr id="25665" name="Check Box 65" hidden="1">
              <a:extLst>
                <a:ext uri="{63B3BB69-23CF-44E3-9099-C40C66FF867C}">
                  <a14:compatExt spid="_x0000_s25665"/>
                </a:ext>
                <a:ext uri="{FF2B5EF4-FFF2-40B4-BE49-F238E27FC236}">
                  <a16:creationId xmlns:a16="http://schemas.microsoft.com/office/drawing/2014/main" id="{00000000-0008-0000-0300-00004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219</xdr:row>
          <xdr:rowOff>57150</xdr:rowOff>
        </xdr:from>
        <xdr:to>
          <xdr:col>3</xdr:col>
          <xdr:colOff>342900</xdr:colOff>
          <xdr:row>220</xdr:row>
          <xdr:rowOff>28575</xdr:rowOff>
        </xdr:to>
        <xdr:sp macro="" textlink="">
          <xdr:nvSpPr>
            <xdr:cNvPr id="25666" name="Check Box 66" hidden="1">
              <a:extLst>
                <a:ext uri="{63B3BB69-23CF-44E3-9099-C40C66FF867C}">
                  <a14:compatExt spid="_x0000_s25666"/>
                </a:ext>
                <a:ext uri="{FF2B5EF4-FFF2-40B4-BE49-F238E27FC236}">
                  <a16:creationId xmlns:a16="http://schemas.microsoft.com/office/drawing/2014/main" id="{00000000-0008-0000-0300-00004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221</xdr:row>
          <xdr:rowOff>57150</xdr:rowOff>
        </xdr:from>
        <xdr:to>
          <xdr:col>3</xdr:col>
          <xdr:colOff>342900</xdr:colOff>
          <xdr:row>222</xdr:row>
          <xdr:rowOff>28575</xdr:rowOff>
        </xdr:to>
        <xdr:sp macro="" textlink="">
          <xdr:nvSpPr>
            <xdr:cNvPr id="25667" name="Check Box 67" hidden="1">
              <a:extLst>
                <a:ext uri="{63B3BB69-23CF-44E3-9099-C40C66FF867C}">
                  <a14:compatExt spid="_x0000_s25667"/>
                </a:ext>
                <a:ext uri="{FF2B5EF4-FFF2-40B4-BE49-F238E27FC236}">
                  <a16:creationId xmlns:a16="http://schemas.microsoft.com/office/drawing/2014/main" id="{00000000-0008-0000-0300-00004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220</xdr:row>
          <xdr:rowOff>57150</xdr:rowOff>
        </xdr:from>
        <xdr:to>
          <xdr:col>6</xdr:col>
          <xdr:colOff>190500</xdr:colOff>
          <xdr:row>221</xdr:row>
          <xdr:rowOff>28575</xdr:rowOff>
        </xdr:to>
        <xdr:sp macro="" textlink="">
          <xdr:nvSpPr>
            <xdr:cNvPr id="25668" name="Check Box 68" hidden="1">
              <a:extLst>
                <a:ext uri="{63B3BB69-23CF-44E3-9099-C40C66FF867C}">
                  <a14:compatExt spid="_x0000_s25668"/>
                </a:ext>
                <a:ext uri="{FF2B5EF4-FFF2-40B4-BE49-F238E27FC236}">
                  <a16:creationId xmlns:a16="http://schemas.microsoft.com/office/drawing/2014/main" id="{00000000-0008-0000-0300-00004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247</xdr:row>
          <xdr:rowOff>114300</xdr:rowOff>
        </xdr:from>
        <xdr:to>
          <xdr:col>4</xdr:col>
          <xdr:colOff>276225</xdr:colOff>
          <xdr:row>248</xdr:row>
          <xdr:rowOff>142875</xdr:rowOff>
        </xdr:to>
        <xdr:sp macro="" textlink="">
          <xdr:nvSpPr>
            <xdr:cNvPr id="25669" name="Check Box 69" hidden="1">
              <a:extLst>
                <a:ext uri="{63B3BB69-23CF-44E3-9099-C40C66FF867C}">
                  <a14:compatExt spid="_x0000_s25669"/>
                </a:ext>
                <a:ext uri="{FF2B5EF4-FFF2-40B4-BE49-F238E27FC236}">
                  <a16:creationId xmlns:a16="http://schemas.microsoft.com/office/drawing/2014/main" id="{00000000-0008-0000-0300-00004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247</xdr:row>
          <xdr:rowOff>114300</xdr:rowOff>
        </xdr:from>
        <xdr:to>
          <xdr:col>8</xdr:col>
          <xdr:colOff>0</xdr:colOff>
          <xdr:row>248</xdr:row>
          <xdr:rowOff>142875</xdr:rowOff>
        </xdr:to>
        <xdr:sp macro="" textlink="">
          <xdr:nvSpPr>
            <xdr:cNvPr id="25670" name="Check Box 70" hidden="1">
              <a:extLst>
                <a:ext uri="{63B3BB69-23CF-44E3-9099-C40C66FF867C}">
                  <a14:compatExt spid="_x0000_s25670"/>
                </a:ext>
                <a:ext uri="{FF2B5EF4-FFF2-40B4-BE49-F238E27FC236}">
                  <a16:creationId xmlns:a16="http://schemas.microsoft.com/office/drawing/2014/main" id="{00000000-0008-0000-0300-00004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248</xdr:row>
          <xdr:rowOff>152400</xdr:rowOff>
        </xdr:from>
        <xdr:to>
          <xdr:col>4</xdr:col>
          <xdr:colOff>276225</xdr:colOff>
          <xdr:row>249</xdr:row>
          <xdr:rowOff>180975</xdr:rowOff>
        </xdr:to>
        <xdr:sp macro="" textlink="">
          <xdr:nvSpPr>
            <xdr:cNvPr id="25671" name="Check Box 71" hidden="1">
              <a:extLst>
                <a:ext uri="{63B3BB69-23CF-44E3-9099-C40C66FF867C}">
                  <a14:compatExt spid="_x0000_s25671"/>
                </a:ext>
                <a:ext uri="{FF2B5EF4-FFF2-40B4-BE49-F238E27FC236}">
                  <a16:creationId xmlns:a16="http://schemas.microsoft.com/office/drawing/2014/main" id="{00000000-0008-0000-0300-00004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248</xdr:row>
          <xdr:rowOff>152400</xdr:rowOff>
        </xdr:from>
        <xdr:to>
          <xdr:col>8</xdr:col>
          <xdr:colOff>0</xdr:colOff>
          <xdr:row>249</xdr:row>
          <xdr:rowOff>180975</xdr:rowOff>
        </xdr:to>
        <xdr:sp macro="" textlink="">
          <xdr:nvSpPr>
            <xdr:cNvPr id="25672" name="Check Box 72" hidden="1">
              <a:extLst>
                <a:ext uri="{63B3BB69-23CF-44E3-9099-C40C66FF867C}">
                  <a14:compatExt spid="_x0000_s25672"/>
                </a:ext>
                <a:ext uri="{FF2B5EF4-FFF2-40B4-BE49-F238E27FC236}">
                  <a16:creationId xmlns:a16="http://schemas.microsoft.com/office/drawing/2014/main" id="{00000000-0008-0000-0300-00004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253</xdr:row>
          <xdr:rowOff>0</xdr:rowOff>
        </xdr:from>
        <xdr:to>
          <xdr:col>2</xdr:col>
          <xdr:colOff>314325</xdr:colOff>
          <xdr:row>254</xdr:row>
          <xdr:rowOff>28575</xdr:rowOff>
        </xdr:to>
        <xdr:sp macro="" textlink="">
          <xdr:nvSpPr>
            <xdr:cNvPr id="25673" name="Check Box 73" hidden="1">
              <a:extLst>
                <a:ext uri="{63B3BB69-23CF-44E3-9099-C40C66FF867C}">
                  <a14:compatExt spid="_x0000_s25673"/>
                </a:ext>
                <a:ext uri="{FF2B5EF4-FFF2-40B4-BE49-F238E27FC236}">
                  <a16:creationId xmlns:a16="http://schemas.microsoft.com/office/drawing/2014/main" id="{00000000-0008-0000-0300-00004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253</xdr:row>
          <xdr:rowOff>0</xdr:rowOff>
        </xdr:from>
        <xdr:to>
          <xdr:col>4</xdr:col>
          <xdr:colOff>371475</xdr:colOff>
          <xdr:row>254</xdr:row>
          <xdr:rowOff>28575</xdr:rowOff>
        </xdr:to>
        <xdr:sp macro="" textlink="">
          <xdr:nvSpPr>
            <xdr:cNvPr id="25674" name="Check Box 74" hidden="1">
              <a:extLst>
                <a:ext uri="{63B3BB69-23CF-44E3-9099-C40C66FF867C}">
                  <a14:compatExt spid="_x0000_s25674"/>
                </a:ext>
                <a:ext uri="{FF2B5EF4-FFF2-40B4-BE49-F238E27FC236}">
                  <a16:creationId xmlns:a16="http://schemas.microsoft.com/office/drawing/2014/main" id="{00000000-0008-0000-0300-00004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253</xdr:row>
          <xdr:rowOff>0</xdr:rowOff>
        </xdr:from>
        <xdr:to>
          <xdr:col>6</xdr:col>
          <xdr:colOff>285750</xdr:colOff>
          <xdr:row>254</xdr:row>
          <xdr:rowOff>28575</xdr:rowOff>
        </xdr:to>
        <xdr:sp macro="" textlink="">
          <xdr:nvSpPr>
            <xdr:cNvPr id="25675" name="Check Box 75" hidden="1">
              <a:extLst>
                <a:ext uri="{63B3BB69-23CF-44E3-9099-C40C66FF867C}">
                  <a14:compatExt spid="_x0000_s25675"/>
                </a:ext>
                <a:ext uri="{FF2B5EF4-FFF2-40B4-BE49-F238E27FC236}">
                  <a16:creationId xmlns:a16="http://schemas.microsoft.com/office/drawing/2014/main" id="{00000000-0008-0000-0300-00004B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267</xdr:row>
          <xdr:rowOff>0</xdr:rowOff>
        </xdr:from>
        <xdr:to>
          <xdr:col>3</xdr:col>
          <xdr:colOff>171450</xdr:colOff>
          <xdr:row>268</xdr:row>
          <xdr:rowOff>76200</xdr:rowOff>
        </xdr:to>
        <xdr:sp macro="" textlink="">
          <xdr:nvSpPr>
            <xdr:cNvPr id="25676" name="Check Box 76" hidden="1">
              <a:extLst>
                <a:ext uri="{63B3BB69-23CF-44E3-9099-C40C66FF867C}">
                  <a14:compatExt spid="_x0000_s25676"/>
                </a:ext>
                <a:ext uri="{FF2B5EF4-FFF2-40B4-BE49-F238E27FC236}">
                  <a16:creationId xmlns:a16="http://schemas.microsoft.com/office/drawing/2014/main" id="{00000000-0008-0000-0300-00004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268</xdr:row>
          <xdr:rowOff>19050</xdr:rowOff>
        </xdr:from>
        <xdr:to>
          <xdr:col>3</xdr:col>
          <xdr:colOff>171450</xdr:colOff>
          <xdr:row>269</xdr:row>
          <xdr:rowOff>95250</xdr:rowOff>
        </xdr:to>
        <xdr:sp macro="" textlink="">
          <xdr:nvSpPr>
            <xdr:cNvPr id="25677" name="Check Box 77" hidden="1">
              <a:extLst>
                <a:ext uri="{63B3BB69-23CF-44E3-9099-C40C66FF867C}">
                  <a14:compatExt spid="_x0000_s25677"/>
                </a:ext>
                <a:ext uri="{FF2B5EF4-FFF2-40B4-BE49-F238E27FC236}">
                  <a16:creationId xmlns:a16="http://schemas.microsoft.com/office/drawing/2014/main" id="{00000000-0008-0000-0300-00004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267</xdr:row>
          <xdr:rowOff>0</xdr:rowOff>
        </xdr:from>
        <xdr:to>
          <xdr:col>6</xdr:col>
          <xdr:colOff>638175</xdr:colOff>
          <xdr:row>268</xdr:row>
          <xdr:rowOff>76200</xdr:rowOff>
        </xdr:to>
        <xdr:sp macro="" textlink="">
          <xdr:nvSpPr>
            <xdr:cNvPr id="25678" name="Check Box 78" hidden="1">
              <a:extLst>
                <a:ext uri="{63B3BB69-23CF-44E3-9099-C40C66FF867C}">
                  <a14:compatExt spid="_x0000_s25678"/>
                </a:ext>
                <a:ext uri="{FF2B5EF4-FFF2-40B4-BE49-F238E27FC236}">
                  <a16:creationId xmlns:a16="http://schemas.microsoft.com/office/drawing/2014/main" id="{00000000-0008-0000-0300-00004E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OUTRAS (Especificar)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272</xdr:row>
          <xdr:rowOff>161925</xdr:rowOff>
        </xdr:from>
        <xdr:to>
          <xdr:col>3</xdr:col>
          <xdr:colOff>342900</xdr:colOff>
          <xdr:row>273</xdr:row>
          <xdr:rowOff>219075</xdr:rowOff>
        </xdr:to>
        <xdr:sp macro="" textlink="">
          <xdr:nvSpPr>
            <xdr:cNvPr id="25679" name="Check Box 79" hidden="1">
              <a:extLst>
                <a:ext uri="{63B3BB69-23CF-44E3-9099-C40C66FF867C}">
                  <a14:compatExt spid="_x0000_s25679"/>
                </a:ext>
                <a:ext uri="{FF2B5EF4-FFF2-40B4-BE49-F238E27FC236}">
                  <a16:creationId xmlns:a16="http://schemas.microsoft.com/office/drawing/2014/main" id="{00000000-0008-0000-0300-00004F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274</xdr:row>
          <xdr:rowOff>0</xdr:rowOff>
        </xdr:from>
        <xdr:to>
          <xdr:col>3</xdr:col>
          <xdr:colOff>485775</xdr:colOff>
          <xdr:row>274</xdr:row>
          <xdr:rowOff>219075</xdr:rowOff>
        </xdr:to>
        <xdr:sp macro="" textlink="">
          <xdr:nvSpPr>
            <xdr:cNvPr id="25680" name="Check Box 80" hidden="1">
              <a:extLst>
                <a:ext uri="{63B3BB69-23CF-44E3-9099-C40C66FF867C}">
                  <a14:compatExt spid="_x0000_s25680"/>
                </a:ext>
                <a:ext uri="{FF2B5EF4-FFF2-40B4-BE49-F238E27FC236}">
                  <a16:creationId xmlns:a16="http://schemas.microsoft.com/office/drawing/2014/main" id="{00000000-0008-0000-0300-00005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275</xdr:row>
          <xdr:rowOff>47625</xdr:rowOff>
        </xdr:from>
        <xdr:to>
          <xdr:col>3</xdr:col>
          <xdr:colOff>600075</xdr:colOff>
          <xdr:row>276</xdr:row>
          <xdr:rowOff>19050</xdr:rowOff>
        </xdr:to>
        <xdr:sp macro="" textlink="">
          <xdr:nvSpPr>
            <xdr:cNvPr id="25681" name="Check Box 81" hidden="1">
              <a:extLst>
                <a:ext uri="{63B3BB69-23CF-44E3-9099-C40C66FF867C}">
                  <a14:compatExt spid="_x0000_s25681"/>
                </a:ext>
                <a:ext uri="{FF2B5EF4-FFF2-40B4-BE49-F238E27FC236}">
                  <a16:creationId xmlns:a16="http://schemas.microsoft.com/office/drawing/2014/main" id="{00000000-0008-0000-0300-00005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276</xdr:row>
          <xdr:rowOff>57150</xdr:rowOff>
        </xdr:from>
        <xdr:to>
          <xdr:col>5</xdr:col>
          <xdr:colOff>76200</xdr:colOff>
          <xdr:row>277</xdr:row>
          <xdr:rowOff>28575</xdr:rowOff>
        </xdr:to>
        <xdr:sp macro="" textlink="">
          <xdr:nvSpPr>
            <xdr:cNvPr id="25682" name="Check Box 82" hidden="1">
              <a:extLst>
                <a:ext uri="{63B3BB69-23CF-44E3-9099-C40C66FF867C}">
                  <a14:compatExt spid="_x0000_s25682"/>
                </a:ext>
                <a:ext uri="{FF2B5EF4-FFF2-40B4-BE49-F238E27FC236}">
                  <a16:creationId xmlns:a16="http://schemas.microsoft.com/office/drawing/2014/main" id="{00000000-0008-0000-0300-00005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277</xdr:row>
          <xdr:rowOff>57150</xdr:rowOff>
        </xdr:from>
        <xdr:to>
          <xdr:col>3</xdr:col>
          <xdr:colOff>342900</xdr:colOff>
          <xdr:row>278</xdr:row>
          <xdr:rowOff>28575</xdr:rowOff>
        </xdr:to>
        <xdr:sp macro="" textlink="">
          <xdr:nvSpPr>
            <xdr:cNvPr id="25683" name="Check Box 83" hidden="1">
              <a:extLst>
                <a:ext uri="{63B3BB69-23CF-44E3-9099-C40C66FF867C}">
                  <a14:compatExt spid="_x0000_s25683"/>
                </a:ext>
                <a:ext uri="{FF2B5EF4-FFF2-40B4-BE49-F238E27FC236}">
                  <a16:creationId xmlns:a16="http://schemas.microsoft.com/office/drawing/2014/main" id="{00000000-0008-0000-0300-00005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279</xdr:row>
          <xdr:rowOff>57150</xdr:rowOff>
        </xdr:from>
        <xdr:to>
          <xdr:col>3</xdr:col>
          <xdr:colOff>342900</xdr:colOff>
          <xdr:row>280</xdr:row>
          <xdr:rowOff>28575</xdr:rowOff>
        </xdr:to>
        <xdr:sp macro="" textlink="">
          <xdr:nvSpPr>
            <xdr:cNvPr id="25684" name="Check Box 84" hidden="1">
              <a:extLst>
                <a:ext uri="{63B3BB69-23CF-44E3-9099-C40C66FF867C}">
                  <a14:compatExt spid="_x0000_s25684"/>
                </a:ext>
                <a:ext uri="{FF2B5EF4-FFF2-40B4-BE49-F238E27FC236}">
                  <a16:creationId xmlns:a16="http://schemas.microsoft.com/office/drawing/2014/main" id="{00000000-0008-0000-0300-00005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278</xdr:row>
          <xdr:rowOff>57150</xdr:rowOff>
        </xdr:from>
        <xdr:to>
          <xdr:col>6</xdr:col>
          <xdr:colOff>190500</xdr:colOff>
          <xdr:row>279</xdr:row>
          <xdr:rowOff>28575</xdr:rowOff>
        </xdr:to>
        <xdr:sp macro="" textlink="">
          <xdr:nvSpPr>
            <xdr:cNvPr id="25685" name="Check Box 85" hidden="1">
              <a:extLst>
                <a:ext uri="{63B3BB69-23CF-44E3-9099-C40C66FF867C}">
                  <a14:compatExt spid="_x0000_s25685"/>
                </a:ext>
                <a:ext uri="{FF2B5EF4-FFF2-40B4-BE49-F238E27FC236}">
                  <a16:creationId xmlns:a16="http://schemas.microsoft.com/office/drawing/2014/main" id="{00000000-0008-0000-0300-00005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305</xdr:row>
          <xdr:rowOff>114300</xdr:rowOff>
        </xdr:from>
        <xdr:to>
          <xdr:col>4</xdr:col>
          <xdr:colOff>276225</xdr:colOff>
          <xdr:row>306</xdr:row>
          <xdr:rowOff>142875</xdr:rowOff>
        </xdr:to>
        <xdr:sp macro="" textlink="">
          <xdr:nvSpPr>
            <xdr:cNvPr id="25686" name="Check Box 86" hidden="1">
              <a:extLst>
                <a:ext uri="{63B3BB69-23CF-44E3-9099-C40C66FF867C}">
                  <a14:compatExt spid="_x0000_s25686"/>
                </a:ext>
                <a:ext uri="{FF2B5EF4-FFF2-40B4-BE49-F238E27FC236}">
                  <a16:creationId xmlns:a16="http://schemas.microsoft.com/office/drawing/2014/main" id="{00000000-0008-0000-0300-00005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305</xdr:row>
          <xdr:rowOff>114300</xdr:rowOff>
        </xdr:from>
        <xdr:to>
          <xdr:col>8</xdr:col>
          <xdr:colOff>0</xdr:colOff>
          <xdr:row>306</xdr:row>
          <xdr:rowOff>142875</xdr:rowOff>
        </xdr:to>
        <xdr:sp macro="" textlink="">
          <xdr:nvSpPr>
            <xdr:cNvPr id="25687" name="Check Box 87" hidden="1">
              <a:extLst>
                <a:ext uri="{63B3BB69-23CF-44E3-9099-C40C66FF867C}">
                  <a14:compatExt spid="_x0000_s25687"/>
                </a:ext>
                <a:ext uri="{FF2B5EF4-FFF2-40B4-BE49-F238E27FC236}">
                  <a16:creationId xmlns:a16="http://schemas.microsoft.com/office/drawing/2014/main" id="{00000000-0008-0000-0300-00005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306</xdr:row>
          <xdr:rowOff>152400</xdr:rowOff>
        </xdr:from>
        <xdr:to>
          <xdr:col>4</xdr:col>
          <xdr:colOff>276225</xdr:colOff>
          <xdr:row>307</xdr:row>
          <xdr:rowOff>180975</xdr:rowOff>
        </xdr:to>
        <xdr:sp macro="" textlink="">
          <xdr:nvSpPr>
            <xdr:cNvPr id="25688" name="Check Box 88" hidden="1">
              <a:extLst>
                <a:ext uri="{63B3BB69-23CF-44E3-9099-C40C66FF867C}">
                  <a14:compatExt spid="_x0000_s25688"/>
                </a:ext>
                <a:ext uri="{FF2B5EF4-FFF2-40B4-BE49-F238E27FC236}">
                  <a16:creationId xmlns:a16="http://schemas.microsoft.com/office/drawing/2014/main" id="{00000000-0008-0000-0300-00005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306</xdr:row>
          <xdr:rowOff>152400</xdr:rowOff>
        </xdr:from>
        <xdr:to>
          <xdr:col>8</xdr:col>
          <xdr:colOff>0</xdr:colOff>
          <xdr:row>307</xdr:row>
          <xdr:rowOff>180975</xdr:rowOff>
        </xdr:to>
        <xdr:sp macro="" textlink="">
          <xdr:nvSpPr>
            <xdr:cNvPr id="25689" name="Check Box 89" hidden="1">
              <a:extLst>
                <a:ext uri="{63B3BB69-23CF-44E3-9099-C40C66FF867C}">
                  <a14:compatExt spid="_x0000_s25689"/>
                </a:ext>
                <a:ext uri="{FF2B5EF4-FFF2-40B4-BE49-F238E27FC236}">
                  <a16:creationId xmlns:a16="http://schemas.microsoft.com/office/drawing/2014/main" id="{00000000-0008-0000-0300-00005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311</xdr:row>
          <xdr:rowOff>0</xdr:rowOff>
        </xdr:from>
        <xdr:to>
          <xdr:col>2</xdr:col>
          <xdr:colOff>314325</xdr:colOff>
          <xdr:row>312</xdr:row>
          <xdr:rowOff>28575</xdr:rowOff>
        </xdr:to>
        <xdr:sp macro="" textlink="">
          <xdr:nvSpPr>
            <xdr:cNvPr id="25690" name="Check Box 90" hidden="1">
              <a:extLst>
                <a:ext uri="{63B3BB69-23CF-44E3-9099-C40C66FF867C}">
                  <a14:compatExt spid="_x0000_s25690"/>
                </a:ext>
                <a:ext uri="{FF2B5EF4-FFF2-40B4-BE49-F238E27FC236}">
                  <a16:creationId xmlns:a16="http://schemas.microsoft.com/office/drawing/2014/main" id="{00000000-0008-0000-0300-00005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311</xdr:row>
          <xdr:rowOff>0</xdr:rowOff>
        </xdr:from>
        <xdr:to>
          <xdr:col>4</xdr:col>
          <xdr:colOff>371475</xdr:colOff>
          <xdr:row>312</xdr:row>
          <xdr:rowOff>28575</xdr:rowOff>
        </xdr:to>
        <xdr:sp macro="" textlink="">
          <xdr:nvSpPr>
            <xdr:cNvPr id="25691" name="Check Box 91" hidden="1">
              <a:extLst>
                <a:ext uri="{63B3BB69-23CF-44E3-9099-C40C66FF867C}">
                  <a14:compatExt spid="_x0000_s25691"/>
                </a:ext>
                <a:ext uri="{FF2B5EF4-FFF2-40B4-BE49-F238E27FC236}">
                  <a16:creationId xmlns:a16="http://schemas.microsoft.com/office/drawing/2014/main" id="{00000000-0008-0000-0300-00005B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311</xdr:row>
          <xdr:rowOff>0</xdr:rowOff>
        </xdr:from>
        <xdr:to>
          <xdr:col>6</xdr:col>
          <xdr:colOff>285750</xdr:colOff>
          <xdr:row>312</xdr:row>
          <xdr:rowOff>28575</xdr:rowOff>
        </xdr:to>
        <xdr:sp macro="" textlink="">
          <xdr:nvSpPr>
            <xdr:cNvPr id="25692" name="Check Box 92" hidden="1">
              <a:extLst>
                <a:ext uri="{63B3BB69-23CF-44E3-9099-C40C66FF867C}">
                  <a14:compatExt spid="_x0000_s25692"/>
                </a:ext>
                <a:ext uri="{FF2B5EF4-FFF2-40B4-BE49-F238E27FC236}">
                  <a16:creationId xmlns:a16="http://schemas.microsoft.com/office/drawing/2014/main" id="{00000000-0008-0000-0300-00005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325</xdr:row>
          <xdr:rowOff>0</xdr:rowOff>
        </xdr:from>
        <xdr:to>
          <xdr:col>3</xdr:col>
          <xdr:colOff>171450</xdr:colOff>
          <xdr:row>326</xdr:row>
          <xdr:rowOff>76200</xdr:rowOff>
        </xdr:to>
        <xdr:sp macro="" textlink="">
          <xdr:nvSpPr>
            <xdr:cNvPr id="25693" name="Check Box 93" hidden="1">
              <a:extLst>
                <a:ext uri="{63B3BB69-23CF-44E3-9099-C40C66FF867C}">
                  <a14:compatExt spid="_x0000_s25693"/>
                </a:ext>
                <a:ext uri="{FF2B5EF4-FFF2-40B4-BE49-F238E27FC236}">
                  <a16:creationId xmlns:a16="http://schemas.microsoft.com/office/drawing/2014/main" id="{00000000-0008-0000-0300-00005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326</xdr:row>
          <xdr:rowOff>19050</xdr:rowOff>
        </xdr:from>
        <xdr:to>
          <xdr:col>3</xdr:col>
          <xdr:colOff>171450</xdr:colOff>
          <xdr:row>327</xdr:row>
          <xdr:rowOff>95250</xdr:rowOff>
        </xdr:to>
        <xdr:sp macro="" textlink="">
          <xdr:nvSpPr>
            <xdr:cNvPr id="25694" name="Check Box 94" hidden="1">
              <a:extLst>
                <a:ext uri="{63B3BB69-23CF-44E3-9099-C40C66FF867C}">
                  <a14:compatExt spid="_x0000_s25694"/>
                </a:ext>
                <a:ext uri="{FF2B5EF4-FFF2-40B4-BE49-F238E27FC236}">
                  <a16:creationId xmlns:a16="http://schemas.microsoft.com/office/drawing/2014/main" id="{00000000-0008-0000-0300-00005E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325</xdr:row>
          <xdr:rowOff>0</xdr:rowOff>
        </xdr:from>
        <xdr:to>
          <xdr:col>6</xdr:col>
          <xdr:colOff>638175</xdr:colOff>
          <xdr:row>326</xdr:row>
          <xdr:rowOff>76200</xdr:rowOff>
        </xdr:to>
        <xdr:sp macro="" textlink="">
          <xdr:nvSpPr>
            <xdr:cNvPr id="25695" name="Check Box 95" hidden="1">
              <a:extLst>
                <a:ext uri="{63B3BB69-23CF-44E3-9099-C40C66FF867C}">
                  <a14:compatExt spid="_x0000_s25695"/>
                </a:ext>
                <a:ext uri="{FF2B5EF4-FFF2-40B4-BE49-F238E27FC236}">
                  <a16:creationId xmlns:a16="http://schemas.microsoft.com/office/drawing/2014/main" id="{00000000-0008-0000-0300-00005F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OUTRAS (Especificar)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330</xdr:row>
          <xdr:rowOff>161925</xdr:rowOff>
        </xdr:from>
        <xdr:to>
          <xdr:col>3</xdr:col>
          <xdr:colOff>342900</xdr:colOff>
          <xdr:row>331</xdr:row>
          <xdr:rowOff>219075</xdr:rowOff>
        </xdr:to>
        <xdr:sp macro="" textlink="">
          <xdr:nvSpPr>
            <xdr:cNvPr id="25696" name="Check Box 96" hidden="1">
              <a:extLst>
                <a:ext uri="{63B3BB69-23CF-44E3-9099-C40C66FF867C}">
                  <a14:compatExt spid="_x0000_s25696"/>
                </a:ext>
                <a:ext uri="{FF2B5EF4-FFF2-40B4-BE49-F238E27FC236}">
                  <a16:creationId xmlns:a16="http://schemas.microsoft.com/office/drawing/2014/main" id="{00000000-0008-0000-0300-00006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332</xdr:row>
          <xdr:rowOff>0</xdr:rowOff>
        </xdr:from>
        <xdr:to>
          <xdr:col>3</xdr:col>
          <xdr:colOff>485775</xdr:colOff>
          <xdr:row>332</xdr:row>
          <xdr:rowOff>219075</xdr:rowOff>
        </xdr:to>
        <xdr:sp macro="" textlink="">
          <xdr:nvSpPr>
            <xdr:cNvPr id="25697" name="Check Box 97" hidden="1">
              <a:extLst>
                <a:ext uri="{63B3BB69-23CF-44E3-9099-C40C66FF867C}">
                  <a14:compatExt spid="_x0000_s25697"/>
                </a:ext>
                <a:ext uri="{FF2B5EF4-FFF2-40B4-BE49-F238E27FC236}">
                  <a16:creationId xmlns:a16="http://schemas.microsoft.com/office/drawing/2014/main" id="{00000000-0008-0000-0300-00006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333</xdr:row>
          <xdr:rowOff>47625</xdr:rowOff>
        </xdr:from>
        <xdr:to>
          <xdr:col>3</xdr:col>
          <xdr:colOff>600075</xdr:colOff>
          <xdr:row>334</xdr:row>
          <xdr:rowOff>19050</xdr:rowOff>
        </xdr:to>
        <xdr:sp macro="" textlink="">
          <xdr:nvSpPr>
            <xdr:cNvPr id="25698" name="Check Box 98" hidden="1">
              <a:extLst>
                <a:ext uri="{63B3BB69-23CF-44E3-9099-C40C66FF867C}">
                  <a14:compatExt spid="_x0000_s25698"/>
                </a:ext>
                <a:ext uri="{FF2B5EF4-FFF2-40B4-BE49-F238E27FC236}">
                  <a16:creationId xmlns:a16="http://schemas.microsoft.com/office/drawing/2014/main" id="{00000000-0008-0000-0300-00006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334</xdr:row>
          <xdr:rowOff>57150</xdr:rowOff>
        </xdr:from>
        <xdr:to>
          <xdr:col>5</xdr:col>
          <xdr:colOff>76200</xdr:colOff>
          <xdr:row>335</xdr:row>
          <xdr:rowOff>28575</xdr:rowOff>
        </xdr:to>
        <xdr:sp macro="" textlink="">
          <xdr:nvSpPr>
            <xdr:cNvPr id="25699" name="Check Box 99" hidden="1">
              <a:extLst>
                <a:ext uri="{63B3BB69-23CF-44E3-9099-C40C66FF867C}">
                  <a14:compatExt spid="_x0000_s25699"/>
                </a:ext>
                <a:ext uri="{FF2B5EF4-FFF2-40B4-BE49-F238E27FC236}">
                  <a16:creationId xmlns:a16="http://schemas.microsoft.com/office/drawing/2014/main" id="{00000000-0008-0000-0300-00006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335</xdr:row>
          <xdr:rowOff>57150</xdr:rowOff>
        </xdr:from>
        <xdr:to>
          <xdr:col>3</xdr:col>
          <xdr:colOff>342900</xdr:colOff>
          <xdr:row>336</xdr:row>
          <xdr:rowOff>28575</xdr:rowOff>
        </xdr:to>
        <xdr:sp macro="" textlink="">
          <xdr:nvSpPr>
            <xdr:cNvPr id="25700" name="Check Box 100" hidden="1">
              <a:extLst>
                <a:ext uri="{63B3BB69-23CF-44E3-9099-C40C66FF867C}">
                  <a14:compatExt spid="_x0000_s25700"/>
                </a:ext>
                <a:ext uri="{FF2B5EF4-FFF2-40B4-BE49-F238E27FC236}">
                  <a16:creationId xmlns:a16="http://schemas.microsoft.com/office/drawing/2014/main" id="{00000000-0008-0000-0300-00006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337</xdr:row>
          <xdr:rowOff>57150</xdr:rowOff>
        </xdr:from>
        <xdr:to>
          <xdr:col>3</xdr:col>
          <xdr:colOff>342900</xdr:colOff>
          <xdr:row>338</xdr:row>
          <xdr:rowOff>28575</xdr:rowOff>
        </xdr:to>
        <xdr:sp macro="" textlink="">
          <xdr:nvSpPr>
            <xdr:cNvPr id="25701" name="Check Box 101" hidden="1">
              <a:extLst>
                <a:ext uri="{63B3BB69-23CF-44E3-9099-C40C66FF867C}">
                  <a14:compatExt spid="_x0000_s25701"/>
                </a:ext>
                <a:ext uri="{FF2B5EF4-FFF2-40B4-BE49-F238E27FC236}">
                  <a16:creationId xmlns:a16="http://schemas.microsoft.com/office/drawing/2014/main" id="{00000000-0008-0000-0300-00006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336</xdr:row>
          <xdr:rowOff>57150</xdr:rowOff>
        </xdr:from>
        <xdr:to>
          <xdr:col>6</xdr:col>
          <xdr:colOff>190500</xdr:colOff>
          <xdr:row>337</xdr:row>
          <xdr:rowOff>28575</xdr:rowOff>
        </xdr:to>
        <xdr:sp macro="" textlink="">
          <xdr:nvSpPr>
            <xdr:cNvPr id="25702" name="Check Box 102" hidden="1">
              <a:extLst>
                <a:ext uri="{63B3BB69-23CF-44E3-9099-C40C66FF867C}">
                  <a14:compatExt spid="_x0000_s25702"/>
                </a:ext>
                <a:ext uri="{FF2B5EF4-FFF2-40B4-BE49-F238E27FC236}">
                  <a16:creationId xmlns:a16="http://schemas.microsoft.com/office/drawing/2014/main" id="{00000000-0008-0000-0300-00006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363</xdr:row>
          <xdr:rowOff>114300</xdr:rowOff>
        </xdr:from>
        <xdr:to>
          <xdr:col>4</xdr:col>
          <xdr:colOff>276225</xdr:colOff>
          <xdr:row>364</xdr:row>
          <xdr:rowOff>142875</xdr:rowOff>
        </xdr:to>
        <xdr:sp macro="" textlink="">
          <xdr:nvSpPr>
            <xdr:cNvPr id="25703" name="Check Box 103" hidden="1">
              <a:extLst>
                <a:ext uri="{63B3BB69-23CF-44E3-9099-C40C66FF867C}">
                  <a14:compatExt spid="_x0000_s25703"/>
                </a:ext>
                <a:ext uri="{FF2B5EF4-FFF2-40B4-BE49-F238E27FC236}">
                  <a16:creationId xmlns:a16="http://schemas.microsoft.com/office/drawing/2014/main" id="{00000000-0008-0000-0300-00006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363</xdr:row>
          <xdr:rowOff>114300</xdr:rowOff>
        </xdr:from>
        <xdr:to>
          <xdr:col>8</xdr:col>
          <xdr:colOff>0</xdr:colOff>
          <xdr:row>364</xdr:row>
          <xdr:rowOff>142875</xdr:rowOff>
        </xdr:to>
        <xdr:sp macro="" textlink="">
          <xdr:nvSpPr>
            <xdr:cNvPr id="25704" name="Check Box 104" hidden="1">
              <a:extLst>
                <a:ext uri="{63B3BB69-23CF-44E3-9099-C40C66FF867C}">
                  <a14:compatExt spid="_x0000_s25704"/>
                </a:ext>
                <a:ext uri="{FF2B5EF4-FFF2-40B4-BE49-F238E27FC236}">
                  <a16:creationId xmlns:a16="http://schemas.microsoft.com/office/drawing/2014/main" id="{00000000-0008-0000-0300-00006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364</xdr:row>
          <xdr:rowOff>152400</xdr:rowOff>
        </xdr:from>
        <xdr:to>
          <xdr:col>4</xdr:col>
          <xdr:colOff>276225</xdr:colOff>
          <xdr:row>365</xdr:row>
          <xdr:rowOff>180975</xdr:rowOff>
        </xdr:to>
        <xdr:sp macro="" textlink="">
          <xdr:nvSpPr>
            <xdr:cNvPr id="25705" name="Check Box 105" hidden="1">
              <a:extLst>
                <a:ext uri="{63B3BB69-23CF-44E3-9099-C40C66FF867C}">
                  <a14:compatExt spid="_x0000_s25705"/>
                </a:ext>
                <a:ext uri="{FF2B5EF4-FFF2-40B4-BE49-F238E27FC236}">
                  <a16:creationId xmlns:a16="http://schemas.microsoft.com/office/drawing/2014/main" id="{00000000-0008-0000-0300-00006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364</xdr:row>
          <xdr:rowOff>152400</xdr:rowOff>
        </xdr:from>
        <xdr:to>
          <xdr:col>8</xdr:col>
          <xdr:colOff>0</xdr:colOff>
          <xdr:row>365</xdr:row>
          <xdr:rowOff>180975</xdr:rowOff>
        </xdr:to>
        <xdr:sp macro="" textlink="">
          <xdr:nvSpPr>
            <xdr:cNvPr id="25706" name="Check Box 106" hidden="1">
              <a:extLst>
                <a:ext uri="{63B3BB69-23CF-44E3-9099-C40C66FF867C}">
                  <a14:compatExt spid="_x0000_s25706"/>
                </a:ext>
                <a:ext uri="{FF2B5EF4-FFF2-40B4-BE49-F238E27FC236}">
                  <a16:creationId xmlns:a16="http://schemas.microsoft.com/office/drawing/2014/main" id="{00000000-0008-0000-0300-00006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369</xdr:row>
          <xdr:rowOff>0</xdr:rowOff>
        </xdr:from>
        <xdr:to>
          <xdr:col>2</xdr:col>
          <xdr:colOff>314325</xdr:colOff>
          <xdr:row>370</xdr:row>
          <xdr:rowOff>28575</xdr:rowOff>
        </xdr:to>
        <xdr:sp macro="" textlink="">
          <xdr:nvSpPr>
            <xdr:cNvPr id="25707" name="Check Box 107" hidden="1">
              <a:extLst>
                <a:ext uri="{63B3BB69-23CF-44E3-9099-C40C66FF867C}">
                  <a14:compatExt spid="_x0000_s25707"/>
                </a:ext>
                <a:ext uri="{FF2B5EF4-FFF2-40B4-BE49-F238E27FC236}">
                  <a16:creationId xmlns:a16="http://schemas.microsoft.com/office/drawing/2014/main" id="{00000000-0008-0000-0300-00006B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369</xdr:row>
          <xdr:rowOff>0</xdr:rowOff>
        </xdr:from>
        <xdr:to>
          <xdr:col>4</xdr:col>
          <xdr:colOff>371475</xdr:colOff>
          <xdr:row>370</xdr:row>
          <xdr:rowOff>28575</xdr:rowOff>
        </xdr:to>
        <xdr:sp macro="" textlink="">
          <xdr:nvSpPr>
            <xdr:cNvPr id="25708" name="Check Box 108" hidden="1">
              <a:extLst>
                <a:ext uri="{63B3BB69-23CF-44E3-9099-C40C66FF867C}">
                  <a14:compatExt spid="_x0000_s25708"/>
                </a:ext>
                <a:ext uri="{FF2B5EF4-FFF2-40B4-BE49-F238E27FC236}">
                  <a16:creationId xmlns:a16="http://schemas.microsoft.com/office/drawing/2014/main" id="{00000000-0008-0000-0300-00006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369</xdr:row>
          <xdr:rowOff>0</xdr:rowOff>
        </xdr:from>
        <xdr:to>
          <xdr:col>6</xdr:col>
          <xdr:colOff>285750</xdr:colOff>
          <xdr:row>370</xdr:row>
          <xdr:rowOff>28575</xdr:rowOff>
        </xdr:to>
        <xdr:sp macro="" textlink="">
          <xdr:nvSpPr>
            <xdr:cNvPr id="25709" name="Check Box 109" hidden="1">
              <a:extLst>
                <a:ext uri="{63B3BB69-23CF-44E3-9099-C40C66FF867C}">
                  <a14:compatExt spid="_x0000_s25709"/>
                </a:ext>
                <a:ext uri="{FF2B5EF4-FFF2-40B4-BE49-F238E27FC236}">
                  <a16:creationId xmlns:a16="http://schemas.microsoft.com/office/drawing/2014/main" id="{00000000-0008-0000-0300-00006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383</xdr:row>
          <xdr:rowOff>0</xdr:rowOff>
        </xdr:from>
        <xdr:to>
          <xdr:col>3</xdr:col>
          <xdr:colOff>171450</xdr:colOff>
          <xdr:row>384</xdr:row>
          <xdr:rowOff>76200</xdr:rowOff>
        </xdr:to>
        <xdr:sp macro="" textlink="">
          <xdr:nvSpPr>
            <xdr:cNvPr id="25710" name="Check Box 110" hidden="1">
              <a:extLst>
                <a:ext uri="{63B3BB69-23CF-44E3-9099-C40C66FF867C}">
                  <a14:compatExt spid="_x0000_s25710"/>
                </a:ext>
                <a:ext uri="{FF2B5EF4-FFF2-40B4-BE49-F238E27FC236}">
                  <a16:creationId xmlns:a16="http://schemas.microsoft.com/office/drawing/2014/main" id="{00000000-0008-0000-0300-00006E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384</xdr:row>
          <xdr:rowOff>19050</xdr:rowOff>
        </xdr:from>
        <xdr:to>
          <xdr:col>3</xdr:col>
          <xdr:colOff>171450</xdr:colOff>
          <xdr:row>385</xdr:row>
          <xdr:rowOff>95250</xdr:rowOff>
        </xdr:to>
        <xdr:sp macro="" textlink="">
          <xdr:nvSpPr>
            <xdr:cNvPr id="25711" name="Check Box 111" hidden="1">
              <a:extLst>
                <a:ext uri="{63B3BB69-23CF-44E3-9099-C40C66FF867C}">
                  <a14:compatExt spid="_x0000_s25711"/>
                </a:ext>
                <a:ext uri="{FF2B5EF4-FFF2-40B4-BE49-F238E27FC236}">
                  <a16:creationId xmlns:a16="http://schemas.microsoft.com/office/drawing/2014/main" id="{00000000-0008-0000-0300-00006F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383</xdr:row>
          <xdr:rowOff>0</xdr:rowOff>
        </xdr:from>
        <xdr:to>
          <xdr:col>6</xdr:col>
          <xdr:colOff>638175</xdr:colOff>
          <xdr:row>384</xdr:row>
          <xdr:rowOff>76200</xdr:rowOff>
        </xdr:to>
        <xdr:sp macro="" textlink="">
          <xdr:nvSpPr>
            <xdr:cNvPr id="25712" name="Check Box 112" hidden="1">
              <a:extLst>
                <a:ext uri="{63B3BB69-23CF-44E3-9099-C40C66FF867C}">
                  <a14:compatExt spid="_x0000_s25712"/>
                </a:ext>
                <a:ext uri="{FF2B5EF4-FFF2-40B4-BE49-F238E27FC236}">
                  <a16:creationId xmlns:a16="http://schemas.microsoft.com/office/drawing/2014/main" id="{00000000-0008-0000-0300-00007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OUTRAS (Especificar)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388</xdr:row>
          <xdr:rowOff>161925</xdr:rowOff>
        </xdr:from>
        <xdr:to>
          <xdr:col>3</xdr:col>
          <xdr:colOff>342900</xdr:colOff>
          <xdr:row>389</xdr:row>
          <xdr:rowOff>219075</xdr:rowOff>
        </xdr:to>
        <xdr:sp macro="" textlink="">
          <xdr:nvSpPr>
            <xdr:cNvPr id="25713" name="Check Box 113" hidden="1">
              <a:extLst>
                <a:ext uri="{63B3BB69-23CF-44E3-9099-C40C66FF867C}">
                  <a14:compatExt spid="_x0000_s25713"/>
                </a:ext>
                <a:ext uri="{FF2B5EF4-FFF2-40B4-BE49-F238E27FC236}">
                  <a16:creationId xmlns:a16="http://schemas.microsoft.com/office/drawing/2014/main" id="{00000000-0008-0000-0300-00007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390</xdr:row>
          <xdr:rowOff>0</xdr:rowOff>
        </xdr:from>
        <xdr:to>
          <xdr:col>3</xdr:col>
          <xdr:colOff>485775</xdr:colOff>
          <xdr:row>390</xdr:row>
          <xdr:rowOff>219075</xdr:rowOff>
        </xdr:to>
        <xdr:sp macro="" textlink="">
          <xdr:nvSpPr>
            <xdr:cNvPr id="25714" name="Check Box 114" hidden="1">
              <a:extLst>
                <a:ext uri="{63B3BB69-23CF-44E3-9099-C40C66FF867C}">
                  <a14:compatExt spid="_x0000_s25714"/>
                </a:ext>
                <a:ext uri="{FF2B5EF4-FFF2-40B4-BE49-F238E27FC236}">
                  <a16:creationId xmlns:a16="http://schemas.microsoft.com/office/drawing/2014/main" id="{00000000-0008-0000-0300-00007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391</xdr:row>
          <xdr:rowOff>47625</xdr:rowOff>
        </xdr:from>
        <xdr:to>
          <xdr:col>3</xdr:col>
          <xdr:colOff>600075</xdr:colOff>
          <xdr:row>392</xdr:row>
          <xdr:rowOff>19050</xdr:rowOff>
        </xdr:to>
        <xdr:sp macro="" textlink="">
          <xdr:nvSpPr>
            <xdr:cNvPr id="25715" name="Check Box 115" hidden="1">
              <a:extLst>
                <a:ext uri="{63B3BB69-23CF-44E3-9099-C40C66FF867C}">
                  <a14:compatExt spid="_x0000_s25715"/>
                </a:ext>
                <a:ext uri="{FF2B5EF4-FFF2-40B4-BE49-F238E27FC236}">
                  <a16:creationId xmlns:a16="http://schemas.microsoft.com/office/drawing/2014/main" id="{00000000-0008-0000-0300-00007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392</xdr:row>
          <xdr:rowOff>57150</xdr:rowOff>
        </xdr:from>
        <xdr:to>
          <xdr:col>5</xdr:col>
          <xdr:colOff>76200</xdr:colOff>
          <xdr:row>393</xdr:row>
          <xdr:rowOff>28575</xdr:rowOff>
        </xdr:to>
        <xdr:sp macro="" textlink="">
          <xdr:nvSpPr>
            <xdr:cNvPr id="25716" name="Check Box 116" hidden="1">
              <a:extLst>
                <a:ext uri="{63B3BB69-23CF-44E3-9099-C40C66FF867C}">
                  <a14:compatExt spid="_x0000_s25716"/>
                </a:ext>
                <a:ext uri="{FF2B5EF4-FFF2-40B4-BE49-F238E27FC236}">
                  <a16:creationId xmlns:a16="http://schemas.microsoft.com/office/drawing/2014/main" id="{00000000-0008-0000-0300-00007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393</xdr:row>
          <xdr:rowOff>57150</xdr:rowOff>
        </xdr:from>
        <xdr:to>
          <xdr:col>3</xdr:col>
          <xdr:colOff>342900</xdr:colOff>
          <xdr:row>394</xdr:row>
          <xdr:rowOff>28575</xdr:rowOff>
        </xdr:to>
        <xdr:sp macro="" textlink="">
          <xdr:nvSpPr>
            <xdr:cNvPr id="25717" name="Check Box 117" hidden="1">
              <a:extLst>
                <a:ext uri="{63B3BB69-23CF-44E3-9099-C40C66FF867C}">
                  <a14:compatExt spid="_x0000_s25717"/>
                </a:ext>
                <a:ext uri="{FF2B5EF4-FFF2-40B4-BE49-F238E27FC236}">
                  <a16:creationId xmlns:a16="http://schemas.microsoft.com/office/drawing/2014/main" id="{00000000-0008-0000-0300-00007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395</xdr:row>
          <xdr:rowOff>57150</xdr:rowOff>
        </xdr:from>
        <xdr:to>
          <xdr:col>3</xdr:col>
          <xdr:colOff>342900</xdr:colOff>
          <xdr:row>396</xdr:row>
          <xdr:rowOff>28575</xdr:rowOff>
        </xdr:to>
        <xdr:sp macro="" textlink="">
          <xdr:nvSpPr>
            <xdr:cNvPr id="25718" name="Check Box 118" hidden="1">
              <a:extLst>
                <a:ext uri="{63B3BB69-23CF-44E3-9099-C40C66FF867C}">
                  <a14:compatExt spid="_x0000_s25718"/>
                </a:ext>
                <a:ext uri="{FF2B5EF4-FFF2-40B4-BE49-F238E27FC236}">
                  <a16:creationId xmlns:a16="http://schemas.microsoft.com/office/drawing/2014/main" id="{00000000-0008-0000-0300-00007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394</xdr:row>
          <xdr:rowOff>57150</xdr:rowOff>
        </xdr:from>
        <xdr:to>
          <xdr:col>6</xdr:col>
          <xdr:colOff>190500</xdr:colOff>
          <xdr:row>395</xdr:row>
          <xdr:rowOff>28575</xdr:rowOff>
        </xdr:to>
        <xdr:sp macro="" textlink="">
          <xdr:nvSpPr>
            <xdr:cNvPr id="25719" name="Check Box 119" hidden="1">
              <a:extLst>
                <a:ext uri="{63B3BB69-23CF-44E3-9099-C40C66FF867C}">
                  <a14:compatExt spid="_x0000_s25719"/>
                </a:ext>
                <a:ext uri="{FF2B5EF4-FFF2-40B4-BE49-F238E27FC236}">
                  <a16:creationId xmlns:a16="http://schemas.microsoft.com/office/drawing/2014/main" id="{00000000-0008-0000-0300-00007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421</xdr:row>
          <xdr:rowOff>114300</xdr:rowOff>
        </xdr:from>
        <xdr:to>
          <xdr:col>4</xdr:col>
          <xdr:colOff>276225</xdr:colOff>
          <xdr:row>422</xdr:row>
          <xdr:rowOff>142875</xdr:rowOff>
        </xdr:to>
        <xdr:sp macro="" textlink="">
          <xdr:nvSpPr>
            <xdr:cNvPr id="25720" name="Check Box 120" hidden="1">
              <a:extLst>
                <a:ext uri="{63B3BB69-23CF-44E3-9099-C40C66FF867C}">
                  <a14:compatExt spid="_x0000_s25720"/>
                </a:ext>
                <a:ext uri="{FF2B5EF4-FFF2-40B4-BE49-F238E27FC236}">
                  <a16:creationId xmlns:a16="http://schemas.microsoft.com/office/drawing/2014/main" id="{00000000-0008-0000-0300-00007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421</xdr:row>
          <xdr:rowOff>114300</xdr:rowOff>
        </xdr:from>
        <xdr:to>
          <xdr:col>8</xdr:col>
          <xdr:colOff>0</xdr:colOff>
          <xdr:row>422</xdr:row>
          <xdr:rowOff>142875</xdr:rowOff>
        </xdr:to>
        <xdr:sp macro="" textlink="">
          <xdr:nvSpPr>
            <xdr:cNvPr id="25721" name="Check Box 121" hidden="1">
              <a:extLst>
                <a:ext uri="{63B3BB69-23CF-44E3-9099-C40C66FF867C}">
                  <a14:compatExt spid="_x0000_s25721"/>
                </a:ext>
                <a:ext uri="{FF2B5EF4-FFF2-40B4-BE49-F238E27FC236}">
                  <a16:creationId xmlns:a16="http://schemas.microsoft.com/office/drawing/2014/main" id="{00000000-0008-0000-0300-00007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422</xdr:row>
          <xdr:rowOff>152400</xdr:rowOff>
        </xdr:from>
        <xdr:to>
          <xdr:col>4</xdr:col>
          <xdr:colOff>276225</xdr:colOff>
          <xdr:row>423</xdr:row>
          <xdr:rowOff>180975</xdr:rowOff>
        </xdr:to>
        <xdr:sp macro="" textlink="">
          <xdr:nvSpPr>
            <xdr:cNvPr id="25722" name="Check Box 122" hidden="1">
              <a:extLst>
                <a:ext uri="{63B3BB69-23CF-44E3-9099-C40C66FF867C}">
                  <a14:compatExt spid="_x0000_s25722"/>
                </a:ext>
                <a:ext uri="{FF2B5EF4-FFF2-40B4-BE49-F238E27FC236}">
                  <a16:creationId xmlns:a16="http://schemas.microsoft.com/office/drawing/2014/main" id="{00000000-0008-0000-0300-00007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422</xdr:row>
          <xdr:rowOff>152400</xdr:rowOff>
        </xdr:from>
        <xdr:to>
          <xdr:col>8</xdr:col>
          <xdr:colOff>0</xdr:colOff>
          <xdr:row>423</xdr:row>
          <xdr:rowOff>180975</xdr:rowOff>
        </xdr:to>
        <xdr:sp macro="" textlink="">
          <xdr:nvSpPr>
            <xdr:cNvPr id="25723" name="Check Box 123" hidden="1">
              <a:extLst>
                <a:ext uri="{63B3BB69-23CF-44E3-9099-C40C66FF867C}">
                  <a14:compatExt spid="_x0000_s25723"/>
                </a:ext>
                <a:ext uri="{FF2B5EF4-FFF2-40B4-BE49-F238E27FC236}">
                  <a16:creationId xmlns:a16="http://schemas.microsoft.com/office/drawing/2014/main" id="{00000000-0008-0000-0300-00007B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427</xdr:row>
          <xdr:rowOff>0</xdr:rowOff>
        </xdr:from>
        <xdr:to>
          <xdr:col>2</xdr:col>
          <xdr:colOff>314325</xdr:colOff>
          <xdr:row>428</xdr:row>
          <xdr:rowOff>28575</xdr:rowOff>
        </xdr:to>
        <xdr:sp macro="" textlink="">
          <xdr:nvSpPr>
            <xdr:cNvPr id="25724" name="Check Box 124" hidden="1">
              <a:extLst>
                <a:ext uri="{63B3BB69-23CF-44E3-9099-C40C66FF867C}">
                  <a14:compatExt spid="_x0000_s25724"/>
                </a:ext>
                <a:ext uri="{FF2B5EF4-FFF2-40B4-BE49-F238E27FC236}">
                  <a16:creationId xmlns:a16="http://schemas.microsoft.com/office/drawing/2014/main" id="{00000000-0008-0000-0300-00007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427</xdr:row>
          <xdr:rowOff>0</xdr:rowOff>
        </xdr:from>
        <xdr:to>
          <xdr:col>4</xdr:col>
          <xdr:colOff>371475</xdr:colOff>
          <xdr:row>428</xdr:row>
          <xdr:rowOff>28575</xdr:rowOff>
        </xdr:to>
        <xdr:sp macro="" textlink="">
          <xdr:nvSpPr>
            <xdr:cNvPr id="25725" name="Check Box 125" hidden="1">
              <a:extLst>
                <a:ext uri="{63B3BB69-23CF-44E3-9099-C40C66FF867C}">
                  <a14:compatExt spid="_x0000_s25725"/>
                </a:ext>
                <a:ext uri="{FF2B5EF4-FFF2-40B4-BE49-F238E27FC236}">
                  <a16:creationId xmlns:a16="http://schemas.microsoft.com/office/drawing/2014/main" id="{00000000-0008-0000-0300-00007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427</xdr:row>
          <xdr:rowOff>0</xdr:rowOff>
        </xdr:from>
        <xdr:to>
          <xdr:col>6</xdr:col>
          <xdr:colOff>285750</xdr:colOff>
          <xdr:row>428</xdr:row>
          <xdr:rowOff>28575</xdr:rowOff>
        </xdr:to>
        <xdr:sp macro="" textlink="">
          <xdr:nvSpPr>
            <xdr:cNvPr id="25726" name="Check Box 126" hidden="1">
              <a:extLst>
                <a:ext uri="{63B3BB69-23CF-44E3-9099-C40C66FF867C}">
                  <a14:compatExt spid="_x0000_s25726"/>
                </a:ext>
                <a:ext uri="{FF2B5EF4-FFF2-40B4-BE49-F238E27FC236}">
                  <a16:creationId xmlns:a16="http://schemas.microsoft.com/office/drawing/2014/main" id="{00000000-0008-0000-0300-00007E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441</xdr:row>
          <xdr:rowOff>0</xdr:rowOff>
        </xdr:from>
        <xdr:to>
          <xdr:col>3</xdr:col>
          <xdr:colOff>171450</xdr:colOff>
          <xdr:row>442</xdr:row>
          <xdr:rowOff>76200</xdr:rowOff>
        </xdr:to>
        <xdr:sp macro="" textlink="">
          <xdr:nvSpPr>
            <xdr:cNvPr id="25727" name="Check Box 127" hidden="1">
              <a:extLst>
                <a:ext uri="{63B3BB69-23CF-44E3-9099-C40C66FF867C}">
                  <a14:compatExt spid="_x0000_s25727"/>
                </a:ext>
                <a:ext uri="{FF2B5EF4-FFF2-40B4-BE49-F238E27FC236}">
                  <a16:creationId xmlns:a16="http://schemas.microsoft.com/office/drawing/2014/main" id="{00000000-0008-0000-0300-00007F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442</xdr:row>
          <xdr:rowOff>19050</xdr:rowOff>
        </xdr:from>
        <xdr:to>
          <xdr:col>3</xdr:col>
          <xdr:colOff>171450</xdr:colOff>
          <xdr:row>443</xdr:row>
          <xdr:rowOff>95250</xdr:rowOff>
        </xdr:to>
        <xdr:sp macro="" textlink="">
          <xdr:nvSpPr>
            <xdr:cNvPr id="25728" name="Check Box 128" hidden="1">
              <a:extLst>
                <a:ext uri="{63B3BB69-23CF-44E3-9099-C40C66FF867C}">
                  <a14:compatExt spid="_x0000_s25728"/>
                </a:ext>
                <a:ext uri="{FF2B5EF4-FFF2-40B4-BE49-F238E27FC236}">
                  <a16:creationId xmlns:a16="http://schemas.microsoft.com/office/drawing/2014/main" id="{00000000-0008-0000-0300-00008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441</xdr:row>
          <xdr:rowOff>0</xdr:rowOff>
        </xdr:from>
        <xdr:to>
          <xdr:col>6</xdr:col>
          <xdr:colOff>638175</xdr:colOff>
          <xdr:row>442</xdr:row>
          <xdr:rowOff>76200</xdr:rowOff>
        </xdr:to>
        <xdr:sp macro="" textlink="">
          <xdr:nvSpPr>
            <xdr:cNvPr id="25729" name="Check Box 129" hidden="1">
              <a:extLst>
                <a:ext uri="{63B3BB69-23CF-44E3-9099-C40C66FF867C}">
                  <a14:compatExt spid="_x0000_s25729"/>
                </a:ext>
                <a:ext uri="{FF2B5EF4-FFF2-40B4-BE49-F238E27FC236}">
                  <a16:creationId xmlns:a16="http://schemas.microsoft.com/office/drawing/2014/main" id="{00000000-0008-0000-0300-00008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OUTRAS (Especificar)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446</xdr:row>
          <xdr:rowOff>161925</xdr:rowOff>
        </xdr:from>
        <xdr:to>
          <xdr:col>3</xdr:col>
          <xdr:colOff>342900</xdr:colOff>
          <xdr:row>447</xdr:row>
          <xdr:rowOff>219075</xdr:rowOff>
        </xdr:to>
        <xdr:sp macro="" textlink="">
          <xdr:nvSpPr>
            <xdr:cNvPr id="25730" name="Check Box 130" hidden="1">
              <a:extLst>
                <a:ext uri="{63B3BB69-23CF-44E3-9099-C40C66FF867C}">
                  <a14:compatExt spid="_x0000_s25730"/>
                </a:ext>
                <a:ext uri="{FF2B5EF4-FFF2-40B4-BE49-F238E27FC236}">
                  <a16:creationId xmlns:a16="http://schemas.microsoft.com/office/drawing/2014/main" id="{00000000-0008-0000-0300-00008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448</xdr:row>
          <xdr:rowOff>0</xdr:rowOff>
        </xdr:from>
        <xdr:to>
          <xdr:col>3</xdr:col>
          <xdr:colOff>485775</xdr:colOff>
          <xdr:row>448</xdr:row>
          <xdr:rowOff>219075</xdr:rowOff>
        </xdr:to>
        <xdr:sp macro="" textlink="">
          <xdr:nvSpPr>
            <xdr:cNvPr id="25731" name="Check Box 131" hidden="1">
              <a:extLst>
                <a:ext uri="{63B3BB69-23CF-44E3-9099-C40C66FF867C}">
                  <a14:compatExt spid="_x0000_s25731"/>
                </a:ext>
                <a:ext uri="{FF2B5EF4-FFF2-40B4-BE49-F238E27FC236}">
                  <a16:creationId xmlns:a16="http://schemas.microsoft.com/office/drawing/2014/main" id="{00000000-0008-0000-0300-00008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449</xdr:row>
          <xdr:rowOff>47625</xdr:rowOff>
        </xdr:from>
        <xdr:to>
          <xdr:col>3</xdr:col>
          <xdr:colOff>600075</xdr:colOff>
          <xdr:row>450</xdr:row>
          <xdr:rowOff>19050</xdr:rowOff>
        </xdr:to>
        <xdr:sp macro="" textlink="">
          <xdr:nvSpPr>
            <xdr:cNvPr id="25732" name="Check Box 132" hidden="1">
              <a:extLst>
                <a:ext uri="{63B3BB69-23CF-44E3-9099-C40C66FF867C}">
                  <a14:compatExt spid="_x0000_s25732"/>
                </a:ext>
                <a:ext uri="{FF2B5EF4-FFF2-40B4-BE49-F238E27FC236}">
                  <a16:creationId xmlns:a16="http://schemas.microsoft.com/office/drawing/2014/main" id="{00000000-0008-0000-0300-00008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450</xdr:row>
          <xdr:rowOff>57150</xdr:rowOff>
        </xdr:from>
        <xdr:to>
          <xdr:col>5</xdr:col>
          <xdr:colOff>76200</xdr:colOff>
          <xdr:row>451</xdr:row>
          <xdr:rowOff>28575</xdr:rowOff>
        </xdr:to>
        <xdr:sp macro="" textlink="">
          <xdr:nvSpPr>
            <xdr:cNvPr id="25733" name="Check Box 133" hidden="1">
              <a:extLst>
                <a:ext uri="{63B3BB69-23CF-44E3-9099-C40C66FF867C}">
                  <a14:compatExt spid="_x0000_s25733"/>
                </a:ext>
                <a:ext uri="{FF2B5EF4-FFF2-40B4-BE49-F238E27FC236}">
                  <a16:creationId xmlns:a16="http://schemas.microsoft.com/office/drawing/2014/main" id="{00000000-0008-0000-0300-00008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451</xdr:row>
          <xdr:rowOff>57150</xdr:rowOff>
        </xdr:from>
        <xdr:to>
          <xdr:col>3</xdr:col>
          <xdr:colOff>342900</xdr:colOff>
          <xdr:row>452</xdr:row>
          <xdr:rowOff>28575</xdr:rowOff>
        </xdr:to>
        <xdr:sp macro="" textlink="">
          <xdr:nvSpPr>
            <xdr:cNvPr id="25734" name="Check Box 134" hidden="1">
              <a:extLst>
                <a:ext uri="{63B3BB69-23CF-44E3-9099-C40C66FF867C}">
                  <a14:compatExt spid="_x0000_s25734"/>
                </a:ext>
                <a:ext uri="{FF2B5EF4-FFF2-40B4-BE49-F238E27FC236}">
                  <a16:creationId xmlns:a16="http://schemas.microsoft.com/office/drawing/2014/main" id="{00000000-0008-0000-0300-00008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453</xdr:row>
          <xdr:rowOff>57150</xdr:rowOff>
        </xdr:from>
        <xdr:to>
          <xdr:col>3</xdr:col>
          <xdr:colOff>342900</xdr:colOff>
          <xdr:row>454</xdr:row>
          <xdr:rowOff>28575</xdr:rowOff>
        </xdr:to>
        <xdr:sp macro="" textlink="">
          <xdr:nvSpPr>
            <xdr:cNvPr id="25735" name="Check Box 135" hidden="1">
              <a:extLst>
                <a:ext uri="{63B3BB69-23CF-44E3-9099-C40C66FF867C}">
                  <a14:compatExt spid="_x0000_s25735"/>
                </a:ext>
                <a:ext uri="{FF2B5EF4-FFF2-40B4-BE49-F238E27FC236}">
                  <a16:creationId xmlns:a16="http://schemas.microsoft.com/office/drawing/2014/main" id="{00000000-0008-0000-0300-00008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452</xdr:row>
          <xdr:rowOff>57150</xdr:rowOff>
        </xdr:from>
        <xdr:to>
          <xdr:col>6</xdr:col>
          <xdr:colOff>190500</xdr:colOff>
          <xdr:row>453</xdr:row>
          <xdr:rowOff>28575</xdr:rowOff>
        </xdr:to>
        <xdr:sp macro="" textlink="">
          <xdr:nvSpPr>
            <xdr:cNvPr id="25736" name="Check Box 136" hidden="1">
              <a:extLst>
                <a:ext uri="{63B3BB69-23CF-44E3-9099-C40C66FF867C}">
                  <a14:compatExt spid="_x0000_s25736"/>
                </a:ext>
                <a:ext uri="{FF2B5EF4-FFF2-40B4-BE49-F238E27FC236}">
                  <a16:creationId xmlns:a16="http://schemas.microsoft.com/office/drawing/2014/main" id="{00000000-0008-0000-0300-00008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479</xdr:row>
          <xdr:rowOff>114300</xdr:rowOff>
        </xdr:from>
        <xdr:to>
          <xdr:col>4</xdr:col>
          <xdr:colOff>276225</xdr:colOff>
          <xdr:row>480</xdr:row>
          <xdr:rowOff>142875</xdr:rowOff>
        </xdr:to>
        <xdr:sp macro="" textlink="">
          <xdr:nvSpPr>
            <xdr:cNvPr id="25737" name="Check Box 137" hidden="1">
              <a:extLst>
                <a:ext uri="{63B3BB69-23CF-44E3-9099-C40C66FF867C}">
                  <a14:compatExt spid="_x0000_s25737"/>
                </a:ext>
                <a:ext uri="{FF2B5EF4-FFF2-40B4-BE49-F238E27FC236}">
                  <a16:creationId xmlns:a16="http://schemas.microsoft.com/office/drawing/2014/main" id="{00000000-0008-0000-0300-00008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479</xdr:row>
          <xdr:rowOff>114300</xdr:rowOff>
        </xdr:from>
        <xdr:to>
          <xdr:col>8</xdr:col>
          <xdr:colOff>0</xdr:colOff>
          <xdr:row>480</xdr:row>
          <xdr:rowOff>142875</xdr:rowOff>
        </xdr:to>
        <xdr:sp macro="" textlink="">
          <xdr:nvSpPr>
            <xdr:cNvPr id="25738" name="Check Box 138" hidden="1">
              <a:extLst>
                <a:ext uri="{63B3BB69-23CF-44E3-9099-C40C66FF867C}">
                  <a14:compatExt spid="_x0000_s25738"/>
                </a:ext>
                <a:ext uri="{FF2B5EF4-FFF2-40B4-BE49-F238E27FC236}">
                  <a16:creationId xmlns:a16="http://schemas.microsoft.com/office/drawing/2014/main" id="{00000000-0008-0000-0300-00008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480</xdr:row>
          <xdr:rowOff>152400</xdr:rowOff>
        </xdr:from>
        <xdr:to>
          <xdr:col>4</xdr:col>
          <xdr:colOff>276225</xdr:colOff>
          <xdr:row>481</xdr:row>
          <xdr:rowOff>180975</xdr:rowOff>
        </xdr:to>
        <xdr:sp macro="" textlink="">
          <xdr:nvSpPr>
            <xdr:cNvPr id="25739" name="Check Box 139" hidden="1">
              <a:extLst>
                <a:ext uri="{63B3BB69-23CF-44E3-9099-C40C66FF867C}">
                  <a14:compatExt spid="_x0000_s25739"/>
                </a:ext>
                <a:ext uri="{FF2B5EF4-FFF2-40B4-BE49-F238E27FC236}">
                  <a16:creationId xmlns:a16="http://schemas.microsoft.com/office/drawing/2014/main" id="{00000000-0008-0000-0300-00008B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480</xdr:row>
          <xdr:rowOff>152400</xdr:rowOff>
        </xdr:from>
        <xdr:to>
          <xdr:col>8</xdr:col>
          <xdr:colOff>0</xdr:colOff>
          <xdr:row>481</xdr:row>
          <xdr:rowOff>180975</xdr:rowOff>
        </xdr:to>
        <xdr:sp macro="" textlink="">
          <xdr:nvSpPr>
            <xdr:cNvPr id="25740" name="Check Box 140" hidden="1">
              <a:extLst>
                <a:ext uri="{63B3BB69-23CF-44E3-9099-C40C66FF867C}">
                  <a14:compatExt spid="_x0000_s25740"/>
                </a:ext>
                <a:ext uri="{FF2B5EF4-FFF2-40B4-BE49-F238E27FC236}">
                  <a16:creationId xmlns:a16="http://schemas.microsoft.com/office/drawing/2014/main" id="{00000000-0008-0000-0300-00008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485</xdr:row>
          <xdr:rowOff>0</xdr:rowOff>
        </xdr:from>
        <xdr:to>
          <xdr:col>2</xdr:col>
          <xdr:colOff>314325</xdr:colOff>
          <xdr:row>486</xdr:row>
          <xdr:rowOff>28575</xdr:rowOff>
        </xdr:to>
        <xdr:sp macro="" textlink="">
          <xdr:nvSpPr>
            <xdr:cNvPr id="25741" name="Check Box 141" hidden="1">
              <a:extLst>
                <a:ext uri="{63B3BB69-23CF-44E3-9099-C40C66FF867C}">
                  <a14:compatExt spid="_x0000_s25741"/>
                </a:ext>
                <a:ext uri="{FF2B5EF4-FFF2-40B4-BE49-F238E27FC236}">
                  <a16:creationId xmlns:a16="http://schemas.microsoft.com/office/drawing/2014/main" id="{00000000-0008-0000-0300-00008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485</xdr:row>
          <xdr:rowOff>0</xdr:rowOff>
        </xdr:from>
        <xdr:to>
          <xdr:col>4</xdr:col>
          <xdr:colOff>371475</xdr:colOff>
          <xdr:row>486</xdr:row>
          <xdr:rowOff>28575</xdr:rowOff>
        </xdr:to>
        <xdr:sp macro="" textlink="">
          <xdr:nvSpPr>
            <xdr:cNvPr id="25742" name="Check Box 142" hidden="1">
              <a:extLst>
                <a:ext uri="{63B3BB69-23CF-44E3-9099-C40C66FF867C}">
                  <a14:compatExt spid="_x0000_s25742"/>
                </a:ext>
                <a:ext uri="{FF2B5EF4-FFF2-40B4-BE49-F238E27FC236}">
                  <a16:creationId xmlns:a16="http://schemas.microsoft.com/office/drawing/2014/main" id="{00000000-0008-0000-0300-00008E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485</xdr:row>
          <xdr:rowOff>0</xdr:rowOff>
        </xdr:from>
        <xdr:to>
          <xdr:col>6</xdr:col>
          <xdr:colOff>285750</xdr:colOff>
          <xdr:row>486</xdr:row>
          <xdr:rowOff>28575</xdr:rowOff>
        </xdr:to>
        <xdr:sp macro="" textlink="">
          <xdr:nvSpPr>
            <xdr:cNvPr id="25743" name="Check Box 143" hidden="1">
              <a:extLst>
                <a:ext uri="{63B3BB69-23CF-44E3-9099-C40C66FF867C}">
                  <a14:compatExt spid="_x0000_s25743"/>
                </a:ext>
                <a:ext uri="{FF2B5EF4-FFF2-40B4-BE49-F238E27FC236}">
                  <a16:creationId xmlns:a16="http://schemas.microsoft.com/office/drawing/2014/main" id="{00000000-0008-0000-0300-00008F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499</xdr:row>
          <xdr:rowOff>0</xdr:rowOff>
        </xdr:from>
        <xdr:to>
          <xdr:col>3</xdr:col>
          <xdr:colOff>171450</xdr:colOff>
          <xdr:row>500</xdr:row>
          <xdr:rowOff>76200</xdr:rowOff>
        </xdr:to>
        <xdr:sp macro="" textlink="">
          <xdr:nvSpPr>
            <xdr:cNvPr id="25744" name="Check Box 144" hidden="1">
              <a:extLst>
                <a:ext uri="{63B3BB69-23CF-44E3-9099-C40C66FF867C}">
                  <a14:compatExt spid="_x0000_s25744"/>
                </a:ext>
                <a:ext uri="{FF2B5EF4-FFF2-40B4-BE49-F238E27FC236}">
                  <a16:creationId xmlns:a16="http://schemas.microsoft.com/office/drawing/2014/main" id="{00000000-0008-0000-0300-00009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500</xdr:row>
          <xdr:rowOff>19050</xdr:rowOff>
        </xdr:from>
        <xdr:to>
          <xdr:col>3</xdr:col>
          <xdr:colOff>171450</xdr:colOff>
          <xdr:row>501</xdr:row>
          <xdr:rowOff>95250</xdr:rowOff>
        </xdr:to>
        <xdr:sp macro="" textlink="">
          <xdr:nvSpPr>
            <xdr:cNvPr id="25745" name="Check Box 145" hidden="1">
              <a:extLst>
                <a:ext uri="{63B3BB69-23CF-44E3-9099-C40C66FF867C}">
                  <a14:compatExt spid="_x0000_s25745"/>
                </a:ext>
                <a:ext uri="{FF2B5EF4-FFF2-40B4-BE49-F238E27FC236}">
                  <a16:creationId xmlns:a16="http://schemas.microsoft.com/office/drawing/2014/main" id="{00000000-0008-0000-0300-00009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499</xdr:row>
          <xdr:rowOff>0</xdr:rowOff>
        </xdr:from>
        <xdr:to>
          <xdr:col>6</xdr:col>
          <xdr:colOff>638175</xdr:colOff>
          <xdr:row>500</xdr:row>
          <xdr:rowOff>76200</xdr:rowOff>
        </xdr:to>
        <xdr:sp macro="" textlink="">
          <xdr:nvSpPr>
            <xdr:cNvPr id="25746" name="Check Box 146" hidden="1">
              <a:extLst>
                <a:ext uri="{63B3BB69-23CF-44E3-9099-C40C66FF867C}">
                  <a14:compatExt spid="_x0000_s25746"/>
                </a:ext>
                <a:ext uri="{FF2B5EF4-FFF2-40B4-BE49-F238E27FC236}">
                  <a16:creationId xmlns:a16="http://schemas.microsoft.com/office/drawing/2014/main" id="{00000000-0008-0000-0300-00009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OUTRAS (Especificar)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504</xdr:row>
          <xdr:rowOff>161925</xdr:rowOff>
        </xdr:from>
        <xdr:to>
          <xdr:col>3</xdr:col>
          <xdr:colOff>342900</xdr:colOff>
          <xdr:row>505</xdr:row>
          <xdr:rowOff>219075</xdr:rowOff>
        </xdr:to>
        <xdr:sp macro="" textlink="">
          <xdr:nvSpPr>
            <xdr:cNvPr id="25747" name="Check Box 147" hidden="1">
              <a:extLst>
                <a:ext uri="{63B3BB69-23CF-44E3-9099-C40C66FF867C}">
                  <a14:compatExt spid="_x0000_s25747"/>
                </a:ext>
                <a:ext uri="{FF2B5EF4-FFF2-40B4-BE49-F238E27FC236}">
                  <a16:creationId xmlns:a16="http://schemas.microsoft.com/office/drawing/2014/main" id="{00000000-0008-0000-0300-00009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506</xdr:row>
          <xdr:rowOff>0</xdr:rowOff>
        </xdr:from>
        <xdr:to>
          <xdr:col>3</xdr:col>
          <xdr:colOff>485775</xdr:colOff>
          <xdr:row>506</xdr:row>
          <xdr:rowOff>219075</xdr:rowOff>
        </xdr:to>
        <xdr:sp macro="" textlink="">
          <xdr:nvSpPr>
            <xdr:cNvPr id="25748" name="Check Box 148" hidden="1">
              <a:extLst>
                <a:ext uri="{63B3BB69-23CF-44E3-9099-C40C66FF867C}">
                  <a14:compatExt spid="_x0000_s25748"/>
                </a:ext>
                <a:ext uri="{FF2B5EF4-FFF2-40B4-BE49-F238E27FC236}">
                  <a16:creationId xmlns:a16="http://schemas.microsoft.com/office/drawing/2014/main" id="{00000000-0008-0000-0300-00009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507</xdr:row>
          <xdr:rowOff>47625</xdr:rowOff>
        </xdr:from>
        <xdr:to>
          <xdr:col>3</xdr:col>
          <xdr:colOff>600075</xdr:colOff>
          <xdr:row>508</xdr:row>
          <xdr:rowOff>19050</xdr:rowOff>
        </xdr:to>
        <xdr:sp macro="" textlink="">
          <xdr:nvSpPr>
            <xdr:cNvPr id="25749" name="Check Box 149" hidden="1">
              <a:extLst>
                <a:ext uri="{63B3BB69-23CF-44E3-9099-C40C66FF867C}">
                  <a14:compatExt spid="_x0000_s25749"/>
                </a:ext>
                <a:ext uri="{FF2B5EF4-FFF2-40B4-BE49-F238E27FC236}">
                  <a16:creationId xmlns:a16="http://schemas.microsoft.com/office/drawing/2014/main" id="{00000000-0008-0000-0300-00009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508</xdr:row>
          <xdr:rowOff>57150</xdr:rowOff>
        </xdr:from>
        <xdr:to>
          <xdr:col>5</xdr:col>
          <xdr:colOff>76200</xdr:colOff>
          <xdr:row>509</xdr:row>
          <xdr:rowOff>28575</xdr:rowOff>
        </xdr:to>
        <xdr:sp macro="" textlink="">
          <xdr:nvSpPr>
            <xdr:cNvPr id="25750" name="Check Box 150" hidden="1">
              <a:extLst>
                <a:ext uri="{63B3BB69-23CF-44E3-9099-C40C66FF867C}">
                  <a14:compatExt spid="_x0000_s25750"/>
                </a:ext>
                <a:ext uri="{FF2B5EF4-FFF2-40B4-BE49-F238E27FC236}">
                  <a16:creationId xmlns:a16="http://schemas.microsoft.com/office/drawing/2014/main" id="{00000000-0008-0000-0300-00009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509</xdr:row>
          <xdr:rowOff>57150</xdr:rowOff>
        </xdr:from>
        <xdr:to>
          <xdr:col>3</xdr:col>
          <xdr:colOff>342900</xdr:colOff>
          <xdr:row>510</xdr:row>
          <xdr:rowOff>28575</xdr:rowOff>
        </xdr:to>
        <xdr:sp macro="" textlink="">
          <xdr:nvSpPr>
            <xdr:cNvPr id="25751" name="Check Box 151" hidden="1">
              <a:extLst>
                <a:ext uri="{63B3BB69-23CF-44E3-9099-C40C66FF867C}">
                  <a14:compatExt spid="_x0000_s25751"/>
                </a:ext>
                <a:ext uri="{FF2B5EF4-FFF2-40B4-BE49-F238E27FC236}">
                  <a16:creationId xmlns:a16="http://schemas.microsoft.com/office/drawing/2014/main" id="{00000000-0008-0000-0300-00009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511</xdr:row>
          <xdr:rowOff>57150</xdr:rowOff>
        </xdr:from>
        <xdr:to>
          <xdr:col>3</xdr:col>
          <xdr:colOff>342900</xdr:colOff>
          <xdr:row>512</xdr:row>
          <xdr:rowOff>28575</xdr:rowOff>
        </xdr:to>
        <xdr:sp macro="" textlink="">
          <xdr:nvSpPr>
            <xdr:cNvPr id="25752" name="Check Box 152" hidden="1">
              <a:extLst>
                <a:ext uri="{63B3BB69-23CF-44E3-9099-C40C66FF867C}">
                  <a14:compatExt spid="_x0000_s25752"/>
                </a:ext>
                <a:ext uri="{FF2B5EF4-FFF2-40B4-BE49-F238E27FC236}">
                  <a16:creationId xmlns:a16="http://schemas.microsoft.com/office/drawing/2014/main" id="{00000000-0008-0000-0300-00009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510</xdr:row>
          <xdr:rowOff>57150</xdr:rowOff>
        </xdr:from>
        <xdr:to>
          <xdr:col>6</xdr:col>
          <xdr:colOff>190500</xdr:colOff>
          <xdr:row>511</xdr:row>
          <xdr:rowOff>28575</xdr:rowOff>
        </xdr:to>
        <xdr:sp macro="" textlink="">
          <xdr:nvSpPr>
            <xdr:cNvPr id="25753" name="Check Box 153" hidden="1">
              <a:extLst>
                <a:ext uri="{63B3BB69-23CF-44E3-9099-C40C66FF867C}">
                  <a14:compatExt spid="_x0000_s25753"/>
                </a:ext>
                <a:ext uri="{FF2B5EF4-FFF2-40B4-BE49-F238E27FC236}">
                  <a16:creationId xmlns:a16="http://schemas.microsoft.com/office/drawing/2014/main" id="{00000000-0008-0000-0300-00009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537</xdr:row>
          <xdr:rowOff>114300</xdr:rowOff>
        </xdr:from>
        <xdr:to>
          <xdr:col>4</xdr:col>
          <xdr:colOff>276225</xdr:colOff>
          <xdr:row>538</xdr:row>
          <xdr:rowOff>142875</xdr:rowOff>
        </xdr:to>
        <xdr:sp macro="" textlink="">
          <xdr:nvSpPr>
            <xdr:cNvPr id="25754" name="Check Box 154" hidden="1">
              <a:extLst>
                <a:ext uri="{63B3BB69-23CF-44E3-9099-C40C66FF867C}">
                  <a14:compatExt spid="_x0000_s25754"/>
                </a:ext>
                <a:ext uri="{FF2B5EF4-FFF2-40B4-BE49-F238E27FC236}">
                  <a16:creationId xmlns:a16="http://schemas.microsoft.com/office/drawing/2014/main" id="{00000000-0008-0000-0300-00009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537</xdr:row>
          <xdr:rowOff>114300</xdr:rowOff>
        </xdr:from>
        <xdr:to>
          <xdr:col>8</xdr:col>
          <xdr:colOff>0</xdr:colOff>
          <xdr:row>538</xdr:row>
          <xdr:rowOff>142875</xdr:rowOff>
        </xdr:to>
        <xdr:sp macro="" textlink="">
          <xdr:nvSpPr>
            <xdr:cNvPr id="25755" name="Check Box 155" hidden="1">
              <a:extLst>
                <a:ext uri="{63B3BB69-23CF-44E3-9099-C40C66FF867C}">
                  <a14:compatExt spid="_x0000_s25755"/>
                </a:ext>
                <a:ext uri="{FF2B5EF4-FFF2-40B4-BE49-F238E27FC236}">
                  <a16:creationId xmlns:a16="http://schemas.microsoft.com/office/drawing/2014/main" id="{00000000-0008-0000-0300-00009B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538</xdr:row>
          <xdr:rowOff>152400</xdr:rowOff>
        </xdr:from>
        <xdr:to>
          <xdr:col>4</xdr:col>
          <xdr:colOff>276225</xdr:colOff>
          <xdr:row>539</xdr:row>
          <xdr:rowOff>180975</xdr:rowOff>
        </xdr:to>
        <xdr:sp macro="" textlink="">
          <xdr:nvSpPr>
            <xdr:cNvPr id="25756" name="Check Box 156" hidden="1">
              <a:extLst>
                <a:ext uri="{63B3BB69-23CF-44E3-9099-C40C66FF867C}">
                  <a14:compatExt spid="_x0000_s25756"/>
                </a:ext>
                <a:ext uri="{FF2B5EF4-FFF2-40B4-BE49-F238E27FC236}">
                  <a16:creationId xmlns:a16="http://schemas.microsoft.com/office/drawing/2014/main" id="{00000000-0008-0000-0300-00009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538</xdr:row>
          <xdr:rowOff>152400</xdr:rowOff>
        </xdr:from>
        <xdr:to>
          <xdr:col>8</xdr:col>
          <xdr:colOff>0</xdr:colOff>
          <xdr:row>539</xdr:row>
          <xdr:rowOff>180975</xdr:rowOff>
        </xdr:to>
        <xdr:sp macro="" textlink="">
          <xdr:nvSpPr>
            <xdr:cNvPr id="25757" name="Check Box 157" hidden="1">
              <a:extLst>
                <a:ext uri="{63B3BB69-23CF-44E3-9099-C40C66FF867C}">
                  <a14:compatExt spid="_x0000_s25757"/>
                </a:ext>
                <a:ext uri="{FF2B5EF4-FFF2-40B4-BE49-F238E27FC236}">
                  <a16:creationId xmlns:a16="http://schemas.microsoft.com/office/drawing/2014/main" id="{00000000-0008-0000-0300-00009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543</xdr:row>
          <xdr:rowOff>0</xdr:rowOff>
        </xdr:from>
        <xdr:to>
          <xdr:col>2</xdr:col>
          <xdr:colOff>314325</xdr:colOff>
          <xdr:row>544</xdr:row>
          <xdr:rowOff>28575</xdr:rowOff>
        </xdr:to>
        <xdr:sp macro="" textlink="">
          <xdr:nvSpPr>
            <xdr:cNvPr id="25758" name="Check Box 158" hidden="1">
              <a:extLst>
                <a:ext uri="{63B3BB69-23CF-44E3-9099-C40C66FF867C}">
                  <a14:compatExt spid="_x0000_s25758"/>
                </a:ext>
                <a:ext uri="{FF2B5EF4-FFF2-40B4-BE49-F238E27FC236}">
                  <a16:creationId xmlns:a16="http://schemas.microsoft.com/office/drawing/2014/main" id="{00000000-0008-0000-0300-00009E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543</xdr:row>
          <xdr:rowOff>0</xdr:rowOff>
        </xdr:from>
        <xdr:to>
          <xdr:col>4</xdr:col>
          <xdr:colOff>371475</xdr:colOff>
          <xdr:row>544</xdr:row>
          <xdr:rowOff>28575</xdr:rowOff>
        </xdr:to>
        <xdr:sp macro="" textlink="">
          <xdr:nvSpPr>
            <xdr:cNvPr id="25759" name="Check Box 159" hidden="1">
              <a:extLst>
                <a:ext uri="{63B3BB69-23CF-44E3-9099-C40C66FF867C}">
                  <a14:compatExt spid="_x0000_s25759"/>
                </a:ext>
                <a:ext uri="{FF2B5EF4-FFF2-40B4-BE49-F238E27FC236}">
                  <a16:creationId xmlns:a16="http://schemas.microsoft.com/office/drawing/2014/main" id="{00000000-0008-0000-0300-00009F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543</xdr:row>
          <xdr:rowOff>0</xdr:rowOff>
        </xdr:from>
        <xdr:to>
          <xdr:col>6</xdr:col>
          <xdr:colOff>285750</xdr:colOff>
          <xdr:row>544</xdr:row>
          <xdr:rowOff>28575</xdr:rowOff>
        </xdr:to>
        <xdr:sp macro="" textlink="">
          <xdr:nvSpPr>
            <xdr:cNvPr id="25760" name="Check Box 160" hidden="1">
              <a:extLst>
                <a:ext uri="{63B3BB69-23CF-44E3-9099-C40C66FF867C}">
                  <a14:compatExt spid="_x0000_s25760"/>
                </a:ext>
                <a:ext uri="{FF2B5EF4-FFF2-40B4-BE49-F238E27FC236}">
                  <a16:creationId xmlns:a16="http://schemas.microsoft.com/office/drawing/2014/main" id="{00000000-0008-0000-0300-0000A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557</xdr:row>
          <xdr:rowOff>0</xdr:rowOff>
        </xdr:from>
        <xdr:to>
          <xdr:col>3</xdr:col>
          <xdr:colOff>171450</xdr:colOff>
          <xdr:row>558</xdr:row>
          <xdr:rowOff>76200</xdr:rowOff>
        </xdr:to>
        <xdr:sp macro="" textlink="">
          <xdr:nvSpPr>
            <xdr:cNvPr id="25761" name="Check Box 161" hidden="1">
              <a:extLst>
                <a:ext uri="{63B3BB69-23CF-44E3-9099-C40C66FF867C}">
                  <a14:compatExt spid="_x0000_s25761"/>
                </a:ext>
                <a:ext uri="{FF2B5EF4-FFF2-40B4-BE49-F238E27FC236}">
                  <a16:creationId xmlns:a16="http://schemas.microsoft.com/office/drawing/2014/main" id="{00000000-0008-0000-0300-0000A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558</xdr:row>
          <xdr:rowOff>19050</xdr:rowOff>
        </xdr:from>
        <xdr:to>
          <xdr:col>3</xdr:col>
          <xdr:colOff>171450</xdr:colOff>
          <xdr:row>559</xdr:row>
          <xdr:rowOff>95250</xdr:rowOff>
        </xdr:to>
        <xdr:sp macro="" textlink="">
          <xdr:nvSpPr>
            <xdr:cNvPr id="25762" name="Check Box 162" hidden="1">
              <a:extLst>
                <a:ext uri="{63B3BB69-23CF-44E3-9099-C40C66FF867C}">
                  <a14:compatExt spid="_x0000_s25762"/>
                </a:ext>
                <a:ext uri="{FF2B5EF4-FFF2-40B4-BE49-F238E27FC236}">
                  <a16:creationId xmlns:a16="http://schemas.microsoft.com/office/drawing/2014/main" id="{00000000-0008-0000-0300-0000A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557</xdr:row>
          <xdr:rowOff>0</xdr:rowOff>
        </xdr:from>
        <xdr:to>
          <xdr:col>6</xdr:col>
          <xdr:colOff>638175</xdr:colOff>
          <xdr:row>558</xdr:row>
          <xdr:rowOff>76200</xdr:rowOff>
        </xdr:to>
        <xdr:sp macro="" textlink="">
          <xdr:nvSpPr>
            <xdr:cNvPr id="25763" name="Check Box 163" hidden="1">
              <a:extLst>
                <a:ext uri="{63B3BB69-23CF-44E3-9099-C40C66FF867C}">
                  <a14:compatExt spid="_x0000_s25763"/>
                </a:ext>
                <a:ext uri="{FF2B5EF4-FFF2-40B4-BE49-F238E27FC236}">
                  <a16:creationId xmlns:a16="http://schemas.microsoft.com/office/drawing/2014/main" id="{00000000-0008-0000-0300-0000A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OUTRAS (Especificar)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562</xdr:row>
          <xdr:rowOff>161925</xdr:rowOff>
        </xdr:from>
        <xdr:to>
          <xdr:col>3</xdr:col>
          <xdr:colOff>342900</xdr:colOff>
          <xdr:row>563</xdr:row>
          <xdr:rowOff>219075</xdr:rowOff>
        </xdr:to>
        <xdr:sp macro="" textlink="">
          <xdr:nvSpPr>
            <xdr:cNvPr id="25764" name="Check Box 164" hidden="1">
              <a:extLst>
                <a:ext uri="{63B3BB69-23CF-44E3-9099-C40C66FF867C}">
                  <a14:compatExt spid="_x0000_s25764"/>
                </a:ext>
                <a:ext uri="{FF2B5EF4-FFF2-40B4-BE49-F238E27FC236}">
                  <a16:creationId xmlns:a16="http://schemas.microsoft.com/office/drawing/2014/main" id="{00000000-0008-0000-0300-0000A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564</xdr:row>
          <xdr:rowOff>0</xdr:rowOff>
        </xdr:from>
        <xdr:to>
          <xdr:col>3</xdr:col>
          <xdr:colOff>485775</xdr:colOff>
          <xdr:row>564</xdr:row>
          <xdr:rowOff>219075</xdr:rowOff>
        </xdr:to>
        <xdr:sp macro="" textlink="">
          <xdr:nvSpPr>
            <xdr:cNvPr id="25765" name="Check Box 165" hidden="1">
              <a:extLst>
                <a:ext uri="{63B3BB69-23CF-44E3-9099-C40C66FF867C}">
                  <a14:compatExt spid="_x0000_s25765"/>
                </a:ext>
                <a:ext uri="{FF2B5EF4-FFF2-40B4-BE49-F238E27FC236}">
                  <a16:creationId xmlns:a16="http://schemas.microsoft.com/office/drawing/2014/main" id="{00000000-0008-0000-0300-0000A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565</xdr:row>
          <xdr:rowOff>47625</xdr:rowOff>
        </xdr:from>
        <xdr:to>
          <xdr:col>3</xdr:col>
          <xdr:colOff>600075</xdr:colOff>
          <xdr:row>566</xdr:row>
          <xdr:rowOff>19050</xdr:rowOff>
        </xdr:to>
        <xdr:sp macro="" textlink="">
          <xdr:nvSpPr>
            <xdr:cNvPr id="25766" name="Check Box 166" hidden="1">
              <a:extLst>
                <a:ext uri="{63B3BB69-23CF-44E3-9099-C40C66FF867C}">
                  <a14:compatExt spid="_x0000_s25766"/>
                </a:ext>
                <a:ext uri="{FF2B5EF4-FFF2-40B4-BE49-F238E27FC236}">
                  <a16:creationId xmlns:a16="http://schemas.microsoft.com/office/drawing/2014/main" id="{00000000-0008-0000-0300-0000A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566</xdr:row>
          <xdr:rowOff>57150</xdr:rowOff>
        </xdr:from>
        <xdr:to>
          <xdr:col>5</xdr:col>
          <xdr:colOff>76200</xdr:colOff>
          <xdr:row>567</xdr:row>
          <xdr:rowOff>28575</xdr:rowOff>
        </xdr:to>
        <xdr:sp macro="" textlink="">
          <xdr:nvSpPr>
            <xdr:cNvPr id="25767" name="Check Box 167" hidden="1">
              <a:extLst>
                <a:ext uri="{63B3BB69-23CF-44E3-9099-C40C66FF867C}">
                  <a14:compatExt spid="_x0000_s25767"/>
                </a:ext>
                <a:ext uri="{FF2B5EF4-FFF2-40B4-BE49-F238E27FC236}">
                  <a16:creationId xmlns:a16="http://schemas.microsoft.com/office/drawing/2014/main" id="{00000000-0008-0000-0300-0000A7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567</xdr:row>
          <xdr:rowOff>57150</xdr:rowOff>
        </xdr:from>
        <xdr:to>
          <xdr:col>3</xdr:col>
          <xdr:colOff>342900</xdr:colOff>
          <xdr:row>568</xdr:row>
          <xdr:rowOff>28575</xdr:rowOff>
        </xdr:to>
        <xdr:sp macro="" textlink="">
          <xdr:nvSpPr>
            <xdr:cNvPr id="25768" name="Check Box 168" hidden="1">
              <a:extLst>
                <a:ext uri="{63B3BB69-23CF-44E3-9099-C40C66FF867C}">
                  <a14:compatExt spid="_x0000_s25768"/>
                </a:ext>
                <a:ext uri="{FF2B5EF4-FFF2-40B4-BE49-F238E27FC236}">
                  <a16:creationId xmlns:a16="http://schemas.microsoft.com/office/drawing/2014/main" id="{00000000-0008-0000-0300-0000A8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569</xdr:row>
          <xdr:rowOff>57150</xdr:rowOff>
        </xdr:from>
        <xdr:to>
          <xdr:col>3</xdr:col>
          <xdr:colOff>342900</xdr:colOff>
          <xdr:row>570</xdr:row>
          <xdr:rowOff>28575</xdr:rowOff>
        </xdr:to>
        <xdr:sp macro="" textlink="">
          <xdr:nvSpPr>
            <xdr:cNvPr id="25769" name="Check Box 169" hidden="1">
              <a:extLst>
                <a:ext uri="{63B3BB69-23CF-44E3-9099-C40C66FF867C}">
                  <a14:compatExt spid="_x0000_s25769"/>
                </a:ext>
                <a:ext uri="{FF2B5EF4-FFF2-40B4-BE49-F238E27FC236}">
                  <a16:creationId xmlns:a16="http://schemas.microsoft.com/office/drawing/2014/main" id="{00000000-0008-0000-0300-0000A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568</xdr:row>
          <xdr:rowOff>57150</xdr:rowOff>
        </xdr:from>
        <xdr:to>
          <xdr:col>6</xdr:col>
          <xdr:colOff>190500</xdr:colOff>
          <xdr:row>569</xdr:row>
          <xdr:rowOff>28575</xdr:rowOff>
        </xdr:to>
        <xdr:sp macro="" textlink="">
          <xdr:nvSpPr>
            <xdr:cNvPr id="25770" name="Check Box 170" hidden="1">
              <a:extLst>
                <a:ext uri="{63B3BB69-23CF-44E3-9099-C40C66FF867C}">
                  <a14:compatExt spid="_x0000_s25770"/>
                </a:ext>
                <a:ext uri="{FF2B5EF4-FFF2-40B4-BE49-F238E27FC236}">
                  <a16:creationId xmlns:a16="http://schemas.microsoft.com/office/drawing/2014/main" id="{00000000-0008-0000-0300-0000AA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</a:t>
              </a:r>
            </a:p>
          </xdr:txBody>
        </xdr:sp>
        <xdr:clientData fLocksWithSheet="0"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6</xdr:row>
          <xdr:rowOff>28575</xdr:rowOff>
        </xdr:from>
        <xdr:to>
          <xdr:col>3</xdr:col>
          <xdr:colOff>85725</xdr:colOff>
          <xdr:row>6</xdr:row>
          <xdr:rowOff>238125</xdr:rowOff>
        </xdr:to>
        <xdr:sp macro="" textlink="">
          <xdr:nvSpPr>
            <xdr:cNvPr id="20481" name="Check Box 1" hidden="1">
              <a:extLst>
                <a:ext uri="{63B3BB69-23CF-44E3-9099-C40C66FF867C}">
                  <a14:compatExt spid="_x0000_s20481"/>
                </a:ext>
                <a:ext uri="{FF2B5EF4-FFF2-40B4-BE49-F238E27FC236}">
                  <a16:creationId xmlns:a16="http://schemas.microsoft.com/office/drawing/2014/main" id="{00000000-0008-0000-0400-000001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7</xdr:row>
          <xdr:rowOff>28575</xdr:rowOff>
        </xdr:from>
        <xdr:to>
          <xdr:col>3</xdr:col>
          <xdr:colOff>85725</xdr:colOff>
          <xdr:row>7</xdr:row>
          <xdr:rowOff>238125</xdr:rowOff>
        </xdr:to>
        <xdr:sp macro="" textlink="">
          <xdr:nvSpPr>
            <xdr:cNvPr id="20482" name="Check Box 2" hidden="1">
              <a:extLst>
                <a:ext uri="{63B3BB69-23CF-44E3-9099-C40C66FF867C}">
                  <a14:compatExt spid="_x0000_s20482"/>
                </a:ext>
                <a:ext uri="{FF2B5EF4-FFF2-40B4-BE49-F238E27FC236}">
                  <a16:creationId xmlns:a16="http://schemas.microsoft.com/office/drawing/2014/main" id="{00000000-0008-0000-0400-000002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8</xdr:row>
          <xdr:rowOff>19050</xdr:rowOff>
        </xdr:from>
        <xdr:to>
          <xdr:col>3</xdr:col>
          <xdr:colOff>85725</xdr:colOff>
          <xdr:row>8</xdr:row>
          <xdr:rowOff>228600</xdr:rowOff>
        </xdr:to>
        <xdr:sp macro="" textlink="">
          <xdr:nvSpPr>
            <xdr:cNvPr id="20483" name="Check Box 3" hidden="1">
              <a:extLst>
                <a:ext uri="{63B3BB69-23CF-44E3-9099-C40C66FF867C}">
                  <a14:compatExt spid="_x0000_s20483"/>
                </a:ext>
                <a:ext uri="{FF2B5EF4-FFF2-40B4-BE49-F238E27FC236}">
                  <a16:creationId xmlns:a16="http://schemas.microsoft.com/office/drawing/2014/main" id="{00000000-0008-0000-0400-000003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76DBCC9-EEEE-4CA4-BA1A-A7C96D761FD9}" name="Tabela1" displayName="Tabela1" ref="B2:AO66" totalsRowShown="0">
  <autoFilter ref="B2:AO66" xr:uid="{176DBCC9-EEEE-4CA4-BA1A-A7C96D761FD9}"/>
  <tableColumns count="40">
    <tableColumn id="1" xr3:uid="{717803EA-A74F-4414-9022-881C11468FCE}" name="ADMINISTRAÇÃO PÚBLICA DIRETA OU AUTÁRQUICA"/>
    <tableColumn id="2" xr3:uid="{2C8046FA-1D06-4C60-879E-B125449EDBCB}" name="AGRICULTURA E CRIAÇÃO ANIMAL"/>
    <tableColumn id="3" xr3:uid="{CBA41689-B9B2-4744-8B83-10E66EDC15CD}" name="COMÉRCIO ATACADISTA"/>
    <tableColumn id="4" xr3:uid="{2E577439-6EA6-4332-895A-7CEA9F1F1C5D}" name="COMÉRCIO VAREJISTA"/>
    <tableColumn id="5" xr3:uid="{A43D86F4-C9E9-4BE0-A113-D9FD5A7B8FBF}" name="COMÉRCIO, INCORPORAÇÃO E LOTEAMENTO E ADMINISTRAÇÃO DE IMÓVIES"/>
    <tableColumn id="6" xr3:uid="{197358B3-6478-486D-8465-B328C828181D}" name="COOPERATIVAS"/>
    <tableColumn id="7" xr3:uid="{58A80552-AEFA-4626-B532-932D8208FEE2}" name="ENTIDADES FINANCEIRAS"/>
    <tableColumn id="8" xr3:uid="{789137ED-6700-4A09-A3AC-E84B421C0F7D}" name="FUNDAÇÕES, ENTIDADES E ASSOCIAÇÕES DE FINS NÃO LUCRATIVOS"/>
    <tableColumn id="9" xr3:uid="{B21F65EA-C259-40AD-AA93-CC87AF106499}" name="INDÚSTRIA DE BEBIDAS"/>
    <tableColumn id="10" xr3:uid="{6522DC0C-0211-4911-8A84-C3FECF27C043}" name="INDÚSTRIA DE BORRACHA"/>
    <tableColumn id="11" xr3:uid="{BCBB5B97-F6EB-4076-BE53-F9F824E815E6}" name="INDÚSTRIA DE CELULOSE, PAPEL E PAPELÃO"/>
    <tableColumn id="12" xr3:uid="{A242BF75-5758-48B8-94E8-FD41453BF613}" name="INDÚSTRIA DE CONSTRUÇÃO"/>
    <tableColumn id="13" xr3:uid="{7DF15E2A-E11E-4C8B-A1E0-82077315B1F1}" name="INDÚSTRIA DE COUROS, PELES E PRODUTOS SIMILARES"/>
    <tableColumn id="14" xr3:uid="{4CCCCF3F-5DCA-4A78-BC66-CFE69E7BC458}" name="INDÚSTRIA DE EDITORIA E GRÁFICA"/>
    <tableColumn id="15" xr3:uid="{626CA10E-66C1-42E2-A9DD-F1D2347F75B8}" name="INDÚSTRIA DE EXTRAÇÃO E TRATAMENTO DE MINERAIS"/>
    <tableColumn id="16" xr3:uid="{9A08A33D-F158-4994-90CD-2DE446708BED}" name="INDÚSTRIA DE FUMO"/>
    <tableColumn id="17" xr3:uid="{771B927F-2654-4533-BB6A-56648C14B87F}" name="INDÚSTRIA DE MADEIRA"/>
    <tableColumn id="18" xr3:uid="{ACAB54D7-B87D-4123-BC9D-89702D5820FF}" name="INDÚSTRIA DE MATERIAL DE TRANSPORTE"/>
    <tableColumn id="19" xr3:uid="{4FD09693-EE76-4D65-9B5E-E898BF4E76F2}" name="INDÚSTRIA DE MATERIAL ELÉTRICO E DE COMUNICAÇÕES"/>
    <tableColumn id="20" xr3:uid="{C38E195E-B6FA-49F1-B403-8676C9D031CD}" name="INDÚSTRIA DE MOBILIÁRIO"/>
    <tableColumn id="21" xr3:uid="{38873D64-E213-45B5-89DD-8D8439DC52EC}" name="INDÚSTRIA DE PRODUTOS - MEDICAMENTOS"/>
    <tableColumn id="22" xr3:uid="{217814A4-802B-4065-86A2-7EFBABF15CB1}" name="INDÚSTRIA DE PRODUTOS - PETRÓLEO"/>
    <tableColumn id="23" xr3:uid="{67F88B13-B58D-4800-90CE-743E246BAF5A}" name="INDÚSTRIA DE PRODUTOS ALIMENTARES"/>
    <tableColumn id="24" xr3:uid="{47AF7137-BF8E-48B0-AF2A-6AB635D4FC79}" name="INDÚSTRIA DE PRODUTOS DE MATERIAIS PLÁSTICOS"/>
    <tableColumn id="25" xr3:uid="{9B97DE7C-7862-4DDF-BBF7-6D74FDCB2447}" name="INDÚSTRIA DE PRODUTOS DE MINERAIS NÃO-METÁLICOS"/>
    <tableColumn id="26" xr3:uid="{3DCEDFB5-9F4A-4D4E-9F47-5806DD8055D6}" name="INDÚSTRIA DE UTILIDADE PÚBLICA"/>
    <tableColumn id="27" xr3:uid="{D596BB3A-8E88-4CBE-B7E1-915C356C2FAC}" name="INDÚSTRIA DE VESTUÁRIO, CALÇADOS E ARTEFATOS DE TECIDOS"/>
    <tableColumn id="28" xr3:uid="{12169C87-9E1A-4564-8D66-A6D668DCE255}" name="INDÚSTRIA MECÂNICA"/>
    <tableColumn id="29" xr3:uid="{42787426-2135-4D45-A848-98DDF7461A83}" name="INDÚSTRIA METALÚRGICA"/>
    <tableColumn id="30" xr3:uid="{A237C6A5-163A-464C-AD6F-48C12C3A013B}" name="INDÚSTRIA QUÍMICA / INDÚSTRIA DE PERFUMARIAS, SABÕES E VELAS"/>
    <tableColumn id="31" xr3:uid="{C5BA03AF-4AEC-44A9-8455-25F6EFBDF84C}" name="INDÚSTRIA TEXTIL"/>
    <tableColumn id="32" xr3:uid="{5D8F2B88-D35A-407B-8EC7-44FA076297DB}" name="INDÚSTRIAS DIVERSAS"/>
    <tableColumn id="33" xr3:uid="{A8376D04-BC03-4BE3-BAB0-1BDFB620CB8B}" name="RESIDENCIAL"/>
    <tableColumn id="34" xr3:uid="{BB59F04C-FFED-4612-8C66-D39649A07D69}" name="SERVIÇOS COMERCIAIS"/>
    <tableColumn id="35" xr3:uid="{9991FB37-3D8A-4B82-A2C8-53888C137EF6}" name="SERVIÇOS DE ALOJAMENTO E ALIMENTAÇÃO"/>
    <tableColumn id="36" xr3:uid="{266605E6-D9B7-474A-95F6-B139815A932C}" name="SERVIÇOS DE COMUNICAÇÕES"/>
    <tableColumn id="37" xr3:uid="{589313B8-B2D3-4806-82EF-7DA596D8A54D}" name="SERVIÇOS DE DIVERSÃO"/>
    <tableColumn id="38" xr3:uid="{C36E60AE-689F-4B12-B27C-D7008A27B5E9}" name="SERVIÇOS DE REPARAÇÃO, MANUTENÇÃO E CONSERVAÇÃO"/>
    <tableColumn id="39" xr3:uid="{E0F71767-898A-4673-8513-88D1EE5A0E57}" name="SERVIÇOS DE TRANSPORTE"/>
    <tableColumn id="40" xr3:uid="{30C3EFEB-2BCF-4362-BB27-F5F5AED60753}" name="SERVIÇOS PESSOAIS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36A46A2-A4AE-48A7-8AF1-E4FD0A660C63}" name="TBL_CABOS_POR_TP_REDE" displayName="TBL_CABOS_POR_TP_REDE" ref="B3:S31" totalsRowShown="0">
  <autoFilter ref="B3:S31" xr:uid="{A36A46A2-A4AE-48A7-8AF1-E4FD0A660C63}"/>
  <tableColumns count="18">
    <tableColumn id="1" xr3:uid="{40D89050-2CE1-4E5D-856C-FFB18397CB24}" name="CONVENCIONALPRIMARIA MONOFASICA"/>
    <tableColumn id="2" xr3:uid="{16DD5FB0-499B-4B1C-A3BE-3835D8592BE3}" name="CONVENCIONALPRIMARIA BIFASICA"/>
    <tableColumn id="3" xr3:uid="{B7034AE2-189B-4938-AB19-4805775807DD}" name="CONVENCIONALPRIMARIA TRIFASICA"/>
    <tableColumn id="4" xr3:uid="{FF186328-41EE-415C-A75F-E155773F4CA8}" name="CONVENCIONALSECUNDARIA BIFASICA"/>
    <tableColumn id="5" xr3:uid="{1EFB6FDC-D2F9-4622-BD24-ECE559DEE2FC}" name="CONVENCIONALSECUNDARIA MONOFASICA"/>
    <tableColumn id="6" xr3:uid="{2CAA5B6A-259A-439A-8B3B-4AF08650EE50}" name="CONVENCIONALSECUNDARIA - NEUTRO"/>
    <tableColumn id="9" xr3:uid="{138D643D-42FA-4A87-B29F-0618E667AB69}" name="CONVENCIONALSECUNDARIA TRIFASICA"/>
    <tableColumn id="8" xr3:uid="{61A2B2EA-B24C-4636-82C9-75CD15B5421A}" name="ISOLADASUBTERRANEA BIFASICA"/>
    <tableColumn id="12" xr3:uid="{2B1673BF-7D9F-4E80-8DFC-0D2BC1844715}" name="ISOLADASUBTERRANEA TRIFASICA"/>
    <tableColumn id="11" xr3:uid="{CEB9C8C1-FDFD-46D6-8C3B-5E0DCDE0FAE9}" name="ISOLADASUBTERRANEA MONOFASICA"/>
    <tableColumn id="20" xr3:uid="{2F4C5E8D-5DA6-4909-BAC1-1916365F9886}" name="PROTEGIDAPRIMARIA MONOFASICA"/>
    <tableColumn id="17" xr3:uid="{A2337D79-E7D9-4792-94E2-29EB24E70F15}" name="PROTEGIDAPRIMARIA BIFASICA"/>
    <tableColumn id="18" xr3:uid="{279D42F4-F5E2-4E6C-A9D3-AEBFFC178241}" name="PROTEGIDAPRIMARIA TRIFASICA"/>
    <tableColumn id="14" xr3:uid="{50CAAB01-1CDB-4E2B-B48E-F5C4B1B9A67B}" name="SUBTERRANEA - RDSPRIMARIA MONOFASICA"/>
    <tableColumn id="25" xr3:uid="{8693ADA6-A9D1-44E9-9945-5A537C12C3A6}" name="SUBTERRANEA - RDSPRIMARIA TRIFASICA"/>
    <tableColumn id="26" xr3:uid="{6BF6324C-BB13-45CC-9B28-F7B88D826FEA}" name="SUBTERRANEA - RDSSECUNDARIA BIFASICA"/>
    <tableColumn id="23" xr3:uid="{0D389F66-FB14-4A05-ABA8-706832FAD5F0}" name="SUBTERRANEA - RDSSECUNDARIA MONOFASICA"/>
    <tableColumn id="24" xr3:uid="{BE017D74-450C-4B11-9D71-9BEC084F01B4}" name="SUBTERRANEA - RDSSECUNDARIA TRIFASICA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715B929E-4C9E-4CD3-AE68-0DA01E724BA1}" name="TBL_TIPOS_REDE" displayName="TBL_TIPOS_REDE" ref="Y3:AB11" totalsRowShown="0">
  <autoFilter ref="Y3:AB11" xr:uid="{715B929E-4C9E-4CD3-AE68-0DA01E724BA1}"/>
  <tableColumns count="4">
    <tableColumn id="1" xr3:uid="{6032F3F8-928D-4BD3-B09F-E4E75BD6548E}" name="CONVENCIONAL"/>
    <tableColumn id="2" xr3:uid="{3675D257-12F0-4FB9-BBDB-A25A648B281B}" name="SUBTERRANEA - RDS"/>
    <tableColumn id="3" xr3:uid="{AC87DF15-C572-4C8B-9B32-5DFCE7B54A44}" name="PROTEGIDA"/>
    <tableColumn id="4" xr3:uid="{8AB6EF42-CAB3-4D66-851C-DF6ED22FD76C}" name="ISOLADA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omments" Target="../comments1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21.xml"/><Relationship Id="rId21" Type="http://schemas.openxmlformats.org/officeDocument/2006/relationships/ctrlProp" Target="../ctrlProps/ctrlProp25.xml"/><Relationship Id="rId42" Type="http://schemas.openxmlformats.org/officeDocument/2006/relationships/ctrlProp" Target="../ctrlProps/ctrlProp46.xml"/><Relationship Id="rId63" Type="http://schemas.openxmlformats.org/officeDocument/2006/relationships/ctrlProp" Target="../ctrlProps/ctrlProp67.xml"/><Relationship Id="rId84" Type="http://schemas.openxmlformats.org/officeDocument/2006/relationships/ctrlProp" Target="../ctrlProps/ctrlProp88.xml"/><Relationship Id="rId138" Type="http://schemas.openxmlformats.org/officeDocument/2006/relationships/ctrlProp" Target="../ctrlProps/ctrlProp142.xml"/><Relationship Id="rId159" Type="http://schemas.openxmlformats.org/officeDocument/2006/relationships/ctrlProp" Target="../ctrlProps/ctrlProp163.xml"/><Relationship Id="rId170" Type="http://schemas.openxmlformats.org/officeDocument/2006/relationships/ctrlProp" Target="../ctrlProps/ctrlProp174.xml"/><Relationship Id="rId107" Type="http://schemas.openxmlformats.org/officeDocument/2006/relationships/ctrlProp" Target="../ctrlProps/ctrlProp111.xml"/><Relationship Id="rId11" Type="http://schemas.openxmlformats.org/officeDocument/2006/relationships/ctrlProp" Target="../ctrlProps/ctrlProp15.xml"/><Relationship Id="rId32" Type="http://schemas.openxmlformats.org/officeDocument/2006/relationships/ctrlProp" Target="../ctrlProps/ctrlProp36.xml"/><Relationship Id="rId53" Type="http://schemas.openxmlformats.org/officeDocument/2006/relationships/ctrlProp" Target="../ctrlProps/ctrlProp57.xml"/><Relationship Id="rId74" Type="http://schemas.openxmlformats.org/officeDocument/2006/relationships/ctrlProp" Target="../ctrlProps/ctrlProp78.xml"/><Relationship Id="rId128" Type="http://schemas.openxmlformats.org/officeDocument/2006/relationships/ctrlProp" Target="../ctrlProps/ctrlProp132.xml"/><Relationship Id="rId149" Type="http://schemas.openxmlformats.org/officeDocument/2006/relationships/ctrlProp" Target="../ctrlProps/ctrlProp153.xml"/><Relationship Id="rId5" Type="http://schemas.openxmlformats.org/officeDocument/2006/relationships/ctrlProp" Target="../ctrlProps/ctrlProp9.xml"/><Relationship Id="rId95" Type="http://schemas.openxmlformats.org/officeDocument/2006/relationships/ctrlProp" Target="../ctrlProps/ctrlProp99.xml"/><Relationship Id="rId160" Type="http://schemas.openxmlformats.org/officeDocument/2006/relationships/ctrlProp" Target="../ctrlProps/ctrlProp164.xml"/><Relationship Id="rId22" Type="http://schemas.openxmlformats.org/officeDocument/2006/relationships/ctrlProp" Target="../ctrlProps/ctrlProp26.xml"/><Relationship Id="rId43" Type="http://schemas.openxmlformats.org/officeDocument/2006/relationships/ctrlProp" Target="../ctrlProps/ctrlProp47.xml"/><Relationship Id="rId64" Type="http://schemas.openxmlformats.org/officeDocument/2006/relationships/ctrlProp" Target="../ctrlProps/ctrlProp68.xml"/><Relationship Id="rId118" Type="http://schemas.openxmlformats.org/officeDocument/2006/relationships/ctrlProp" Target="../ctrlProps/ctrlProp122.xml"/><Relationship Id="rId139" Type="http://schemas.openxmlformats.org/officeDocument/2006/relationships/ctrlProp" Target="../ctrlProps/ctrlProp143.xml"/><Relationship Id="rId85" Type="http://schemas.openxmlformats.org/officeDocument/2006/relationships/ctrlProp" Target="../ctrlProps/ctrlProp89.xml"/><Relationship Id="rId150" Type="http://schemas.openxmlformats.org/officeDocument/2006/relationships/ctrlProp" Target="../ctrlProps/ctrlProp154.xml"/><Relationship Id="rId171" Type="http://schemas.openxmlformats.org/officeDocument/2006/relationships/ctrlProp" Target="../ctrlProps/ctrlProp175.xml"/><Relationship Id="rId12" Type="http://schemas.openxmlformats.org/officeDocument/2006/relationships/ctrlProp" Target="../ctrlProps/ctrlProp16.xml"/><Relationship Id="rId33" Type="http://schemas.openxmlformats.org/officeDocument/2006/relationships/ctrlProp" Target="../ctrlProps/ctrlProp37.xml"/><Relationship Id="rId108" Type="http://schemas.openxmlformats.org/officeDocument/2006/relationships/ctrlProp" Target="../ctrlProps/ctrlProp112.xml"/><Relationship Id="rId129" Type="http://schemas.openxmlformats.org/officeDocument/2006/relationships/ctrlProp" Target="../ctrlProps/ctrlProp133.xml"/><Relationship Id="rId54" Type="http://schemas.openxmlformats.org/officeDocument/2006/relationships/ctrlProp" Target="../ctrlProps/ctrlProp58.xml"/><Relationship Id="rId75" Type="http://schemas.openxmlformats.org/officeDocument/2006/relationships/ctrlProp" Target="../ctrlProps/ctrlProp79.xml"/><Relationship Id="rId96" Type="http://schemas.openxmlformats.org/officeDocument/2006/relationships/ctrlProp" Target="../ctrlProps/ctrlProp100.xml"/><Relationship Id="rId140" Type="http://schemas.openxmlformats.org/officeDocument/2006/relationships/ctrlProp" Target="../ctrlProps/ctrlProp144.xml"/><Relationship Id="rId161" Type="http://schemas.openxmlformats.org/officeDocument/2006/relationships/ctrlProp" Target="../ctrlProps/ctrlProp165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0.xml"/><Relationship Id="rId23" Type="http://schemas.openxmlformats.org/officeDocument/2006/relationships/ctrlProp" Target="../ctrlProps/ctrlProp27.xml"/><Relationship Id="rId28" Type="http://schemas.openxmlformats.org/officeDocument/2006/relationships/ctrlProp" Target="../ctrlProps/ctrlProp32.xml"/><Relationship Id="rId49" Type="http://schemas.openxmlformats.org/officeDocument/2006/relationships/ctrlProp" Target="../ctrlProps/ctrlProp53.xml"/><Relationship Id="rId114" Type="http://schemas.openxmlformats.org/officeDocument/2006/relationships/ctrlProp" Target="../ctrlProps/ctrlProp118.xml"/><Relationship Id="rId119" Type="http://schemas.openxmlformats.org/officeDocument/2006/relationships/ctrlProp" Target="../ctrlProps/ctrlProp123.xml"/><Relationship Id="rId44" Type="http://schemas.openxmlformats.org/officeDocument/2006/relationships/ctrlProp" Target="../ctrlProps/ctrlProp48.xml"/><Relationship Id="rId60" Type="http://schemas.openxmlformats.org/officeDocument/2006/relationships/ctrlProp" Target="../ctrlProps/ctrlProp64.xml"/><Relationship Id="rId65" Type="http://schemas.openxmlformats.org/officeDocument/2006/relationships/ctrlProp" Target="../ctrlProps/ctrlProp69.xml"/><Relationship Id="rId81" Type="http://schemas.openxmlformats.org/officeDocument/2006/relationships/ctrlProp" Target="../ctrlProps/ctrlProp85.xml"/><Relationship Id="rId86" Type="http://schemas.openxmlformats.org/officeDocument/2006/relationships/ctrlProp" Target="../ctrlProps/ctrlProp90.xml"/><Relationship Id="rId130" Type="http://schemas.openxmlformats.org/officeDocument/2006/relationships/ctrlProp" Target="../ctrlProps/ctrlProp134.xml"/><Relationship Id="rId135" Type="http://schemas.openxmlformats.org/officeDocument/2006/relationships/ctrlProp" Target="../ctrlProps/ctrlProp139.xml"/><Relationship Id="rId151" Type="http://schemas.openxmlformats.org/officeDocument/2006/relationships/ctrlProp" Target="../ctrlProps/ctrlProp155.xml"/><Relationship Id="rId156" Type="http://schemas.openxmlformats.org/officeDocument/2006/relationships/ctrlProp" Target="../ctrlProps/ctrlProp160.xml"/><Relationship Id="rId172" Type="http://schemas.openxmlformats.org/officeDocument/2006/relationships/ctrlProp" Target="../ctrlProps/ctrlProp176.xml"/><Relationship Id="rId13" Type="http://schemas.openxmlformats.org/officeDocument/2006/relationships/ctrlProp" Target="../ctrlProps/ctrlProp17.xml"/><Relationship Id="rId18" Type="http://schemas.openxmlformats.org/officeDocument/2006/relationships/ctrlProp" Target="../ctrlProps/ctrlProp22.xml"/><Relationship Id="rId39" Type="http://schemas.openxmlformats.org/officeDocument/2006/relationships/ctrlProp" Target="../ctrlProps/ctrlProp43.xml"/><Relationship Id="rId109" Type="http://schemas.openxmlformats.org/officeDocument/2006/relationships/ctrlProp" Target="../ctrlProps/ctrlProp113.xml"/><Relationship Id="rId34" Type="http://schemas.openxmlformats.org/officeDocument/2006/relationships/ctrlProp" Target="../ctrlProps/ctrlProp38.xml"/><Relationship Id="rId50" Type="http://schemas.openxmlformats.org/officeDocument/2006/relationships/ctrlProp" Target="../ctrlProps/ctrlProp54.xml"/><Relationship Id="rId55" Type="http://schemas.openxmlformats.org/officeDocument/2006/relationships/ctrlProp" Target="../ctrlProps/ctrlProp59.xml"/><Relationship Id="rId76" Type="http://schemas.openxmlformats.org/officeDocument/2006/relationships/ctrlProp" Target="../ctrlProps/ctrlProp80.xml"/><Relationship Id="rId97" Type="http://schemas.openxmlformats.org/officeDocument/2006/relationships/ctrlProp" Target="../ctrlProps/ctrlProp101.xml"/><Relationship Id="rId104" Type="http://schemas.openxmlformats.org/officeDocument/2006/relationships/ctrlProp" Target="../ctrlProps/ctrlProp108.xml"/><Relationship Id="rId120" Type="http://schemas.openxmlformats.org/officeDocument/2006/relationships/ctrlProp" Target="../ctrlProps/ctrlProp124.xml"/><Relationship Id="rId125" Type="http://schemas.openxmlformats.org/officeDocument/2006/relationships/ctrlProp" Target="../ctrlProps/ctrlProp129.xml"/><Relationship Id="rId141" Type="http://schemas.openxmlformats.org/officeDocument/2006/relationships/ctrlProp" Target="../ctrlProps/ctrlProp145.xml"/><Relationship Id="rId146" Type="http://schemas.openxmlformats.org/officeDocument/2006/relationships/ctrlProp" Target="../ctrlProps/ctrlProp150.xml"/><Relationship Id="rId167" Type="http://schemas.openxmlformats.org/officeDocument/2006/relationships/ctrlProp" Target="../ctrlProps/ctrlProp171.xml"/><Relationship Id="rId7" Type="http://schemas.openxmlformats.org/officeDocument/2006/relationships/ctrlProp" Target="../ctrlProps/ctrlProp11.xml"/><Relationship Id="rId71" Type="http://schemas.openxmlformats.org/officeDocument/2006/relationships/ctrlProp" Target="../ctrlProps/ctrlProp75.xml"/><Relationship Id="rId92" Type="http://schemas.openxmlformats.org/officeDocument/2006/relationships/ctrlProp" Target="../ctrlProps/ctrlProp96.xml"/><Relationship Id="rId162" Type="http://schemas.openxmlformats.org/officeDocument/2006/relationships/ctrlProp" Target="../ctrlProps/ctrlProp166.xml"/><Relationship Id="rId2" Type="http://schemas.openxmlformats.org/officeDocument/2006/relationships/drawing" Target="../drawings/drawing2.xml"/><Relationship Id="rId29" Type="http://schemas.openxmlformats.org/officeDocument/2006/relationships/ctrlProp" Target="../ctrlProps/ctrlProp33.xml"/><Relationship Id="rId24" Type="http://schemas.openxmlformats.org/officeDocument/2006/relationships/ctrlProp" Target="../ctrlProps/ctrlProp28.xml"/><Relationship Id="rId40" Type="http://schemas.openxmlformats.org/officeDocument/2006/relationships/ctrlProp" Target="../ctrlProps/ctrlProp44.xml"/><Relationship Id="rId45" Type="http://schemas.openxmlformats.org/officeDocument/2006/relationships/ctrlProp" Target="../ctrlProps/ctrlProp49.xml"/><Relationship Id="rId66" Type="http://schemas.openxmlformats.org/officeDocument/2006/relationships/ctrlProp" Target="../ctrlProps/ctrlProp70.xml"/><Relationship Id="rId87" Type="http://schemas.openxmlformats.org/officeDocument/2006/relationships/ctrlProp" Target="../ctrlProps/ctrlProp91.xml"/><Relationship Id="rId110" Type="http://schemas.openxmlformats.org/officeDocument/2006/relationships/ctrlProp" Target="../ctrlProps/ctrlProp114.xml"/><Relationship Id="rId115" Type="http://schemas.openxmlformats.org/officeDocument/2006/relationships/ctrlProp" Target="../ctrlProps/ctrlProp119.xml"/><Relationship Id="rId131" Type="http://schemas.openxmlformats.org/officeDocument/2006/relationships/ctrlProp" Target="../ctrlProps/ctrlProp135.xml"/><Relationship Id="rId136" Type="http://schemas.openxmlformats.org/officeDocument/2006/relationships/ctrlProp" Target="../ctrlProps/ctrlProp140.xml"/><Relationship Id="rId157" Type="http://schemas.openxmlformats.org/officeDocument/2006/relationships/ctrlProp" Target="../ctrlProps/ctrlProp161.xml"/><Relationship Id="rId61" Type="http://schemas.openxmlformats.org/officeDocument/2006/relationships/ctrlProp" Target="../ctrlProps/ctrlProp65.xml"/><Relationship Id="rId82" Type="http://schemas.openxmlformats.org/officeDocument/2006/relationships/ctrlProp" Target="../ctrlProps/ctrlProp86.xml"/><Relationship Id="rId152" Type="http://schemas.openxmlformats.org/officeDocument/2006/relationships/ctrlProp" Target="../ctrlProps/ctrlProp156.xml"/><Relationship Id="rId173" Type="http://schemas.openxmlformats.org/officeDocument/2006/relationships/ctrlProp" Target="../ctrlProps/ctrlProp177.xml"/><Relationship Id="rId19" Type="http://schemas.openxmlformats.org/officeDocument/2006/relationships/ctrlProp" Target="../ctrlProps/ctrlProp23.xml"/><Relationship Id="rId14" Type="http://schemas.openxmlformats.org/officeDocument/2006/relationships/ctrlProp" Target="../ctrlProps/ctrlProp18.xml"/><Relationship Id="rId30" Type="http://schemas.openxmlformats.org/officeDocument/2006/relationships/ctrlProp" Target="../ctrlProps/ctrlProp34.xml"/><Relationship Id="rId35" Type="http://schemas.openxmlformats.org/officeDocument/2006/relationships/ctrlProp" Target="../ctrlProps/ctrlProp39.xml"/><Relationship Id="rId56" Type="http://schemas.openxmlformats.org/officeDocument/2006/relationships/ctrlProp" Target="../ctrlProps/ctrlProp60.xml"/><Relationship Id="rId77" Type="http://schemas.openxmlformats.org/officeDocument/2006/relationships/ctrlProp" Target="../ctrlProps/ctrlProp81.xml"/><Relationship Id="rId100" Type="http://schemas.openxmlformats.org/officeDocument/2006/relationships/ctrlProp" Target="../ctrlProps/ctrlProp104.xml"/><Relationship Id="rId105" Type="http://schemas.openxmlformats.org/officeDocument/2006/relationships/ctrlProp" Target="../ctrlProps/ctrlProp109.xml"/><Relationship Id="rId126" Type="http://schemas.openxmlformats.org/officeDocument/2006/relationships/ctrlProp" Target="../ctrlProps/ctrlProp130.xml"/><Relationship Id="rId147" Type="http://schemas.openxmlformats.org/officeDocument/2006/relationships/ctrlProp" Target="../ctrlProps/ctrlProp151.xml"/><Relationship Id="rId168" Type="http://schemas.openxmlformats.org/officeDocument/2006/relationships/ctrlProp" Target="../ctrlProps/ctrlProp172.xml"/><Relationship Id="rId8" Type="http://schemas.openxmlformats.org/officeDocument/2006/relationships/ctrlProp" Target="../ctrlProps/ctrlProp12.xml"/><Relationship Id="rId51" Type="http://schemas.openxmlformats.org/officeDocument/2006/relationships/ctrlProp" Target="../ctrlProps/ctrlProp55.xml"/><Relationship Id="rId72" Type="http://schemas.openxmlformats.org/officeDocument/2006/relationships/ctrlProp" Target="../ctrlProps/ctrlProp76.xml"/><Relationship Id="rId93" Type="http://schemas.openxmlformats.org/officeDocument/2006/relationships/ctrlProp" Target="../ctrlProps/ctrlProp97.xml"/><Relationship Id="rId98" Type="http://schemas.openxmlformats.org/officeDocument/2006/relationships/ctrlProp" Target="../ctrlProps/ctrlProp102.xml"/><Relationship Id="rId121" Type="http://schemas.openxmlformats.org/officeDocument/2006/relationships/ctrlProp" Target="../ctrlProps/ctrlProp125.xml"/><Relationship Id="rId142" Type="http://schemas.openxmlformats.org/officeDocument/2006/relationships/ctrlProp" Target="../ctrlProps/ctrlProp146.xml"/><Relationship Id="rId163" Type="http://schemas.openxmlformats.org/officeDocument/2006/relationships/ctrlProp" Target="../ctrlProps/ctrlProp167.xml"/><Relationship Id="rId3" Type="http://schemas.openxmlformats.org/officeDocument/2006/relationships/vmlDrawing" Target="../drawings/vmlDrawing2.vml"/><Relationship Id="rId25" Type="http://schemas.openxmlformats.org/officeDocument/2006/relationships/ctrlProp" Target="../ctrlProps/ctrlProp29.xml"/><Relationship Id="rId46" Type="http://schemas.openxmlformats.org/officeDocument/2006/relationships/ctrlProp" Target="../ctrlProps/ctrlProp50.xml"/><Relationship Id="rId67" Type="http://schemas.openxmlformats.org/officeDocument/2006/relationships/ctrlProp" Target="../ctrlProps/ctrlProp71.xml"/><Relationship Id="rId116" Type="http://schemas.openxmlformats.org/officeDocument/2006/relationships/ctrlProp" Target="../ctrlProps/ctrlProp120.xml"/><Relationship Id="rId137" Type="http://schemas.openxmlformats.org/officeDocument/2006/relationships/ctrlProp" Target="../ctrlProps/ctrlProp141.xml"/><Relationship Id="rId158" Type="http://schemas.openxmlformats.org/officeDocument/2006/relationships/ctrlProp" Target="../ctrlProps/ctrlProp162.xml"/><Relationship Id="rId20" Type="http://schemas.openxmlformats.org/officeDocument/2006/relationships/ctrlProp" Target="../ctrlProps/ctrlProp24.xml"/><Relationship Id="rId41" Type="http://schemas.openxmlformats.org/officeDocument/2006/relationships/ctrlProp" Target="../ctrlProps/ctrlProp45.xml"/><Relationship Id="rId62" Type="http://schemas.openxmlformats.org/officeDocument/2006/relationships/ctrlProp" Target="../ctrlProps/ctrlProp66.xml"/><Relationship Id="rId83" Type="http://schemas.openxmlformats.org/officeDocument/2006/relationships/ctrlProp" Target="../ctrlProps/ctrlProp87.xml"/><Relationship Id="rId88" Type="http://schemas.openxmlformats.org/officeDocument/2006/relationships/ctrlProp" Target="../ctrlProps/ctrlProp92.xml"/><Relationship Id="rId111" Type="http://schemas.openxmlformats.org/officeDocument/2006/relationships/ctrlProp" Target="../ctrlProps/ctrlProp115.xml"/><Relationship Id="rId132" Type="http://schemas.openxmlformats.org/officeDocument/2006/relationships/ctrlProp" Target="../ctrlProps/ctrlProp136.xml"/><Relationship Id="rId153" Type="http://schemas.openxmlformats.org/officeDocument/2006/relationships/ctrlProp" Target="../ctrlProps/ctrlProp157.xml"/><Relationship Id="rId15" Type="http://schemas.openxmlformats.org/officeDocument/2006/relationships/ctrlProp" Target="../ctrlProps/ctrlProp19.xml"/><Relationship Id="rId36" Type="http://schemas.openxmlformats.org/officeDocument/2006/relationships/ctrlProp" Target="../ctrlProps/ctrlProp40.xml"/><Relationship Id="rId57" Type="http://schemas.openxmlformats.org/officeDocument/2006/relationships/ctrlProp" Target="../ctrlProps/ctrlProp61.xml"/><Relationship Id="rId106" Type="http://schemas.openxmlformats.org/officeDocument/2006/relationships/ctrlProp" Target="../ctrlProps/ctrlProp110.xml"/><Relationship Id="rId127" Type="http://schemas.openxmlformats.org/officeDocument/2006/relationships/ctrlProp" Target="../ctrlProps/ctrlProp131.xml"/><Relationship Id="rId10" Type="http://schemas.openxmlformats.org/officeDocument/2006/relationships/ctrlProp" Target="../ctrlProps/ctrlProp14.xml"/><Relationship Id="rId31" Type="http://schemas.openxmlformats.org/officeDocument/2006/relationships/ctrlProp" Target="../ctrlProps/ctrlProp35.xml"/><Relationship Id="rId52" Type="http://schemas.openxmlformats.org/officeDocument/2006/relationships/ctrlProp" Target="../ctrlProps/ctrlProp56.xml"/><Relationship Id="rId73" Type="http://schemas.openxmlformats.org/officeDocument/2006/relationships/ctrlProp" Target="../ctrlProps/ctrlProp77.xml"/><Relationship Id="rId78" Type="http://schemas.openxmlformats.org/officeDocument/2006/relationships/ctrlProp" Target="../ctrlProps/ctrlProp82.xml"/><Relationship Id="rId94" Type="http://schemas.openxmlformats.org/officeDocument/2006/relationships/ctrlProp" Target="../ctrlProps/ctrlProp98.xml"/><Relationship Id="rId99" Type="http://schemas.openxmlformats.org/officeDocument/2006/relationships/ctrlProp" Target="../ctrlProps/ctrlProp103.xml"/><Relationship Id="rId101" Type="http://schemas.openxmlformats.org/officeDocument/2006/relationships/ctrlProp" Target="../ctrlProps/ctrlProp105.xml"/><Relationship Id="rId122" Type="http://schemas.openxmlformats.org/officeDocument/2006/relationships/ctrlProp" Target="../ctrlProps/ctrlProp126.xml"/><Relationship Id="rId143" Type="http://schemas.openxmlformats.org/officeDocument/2006/relationships/ctrlProp" Target="../ctrlProps/ctrlProp147.xml"/><Relationship Id="rId148" Type="http://schemas.openxmlformats.org/officeDocument/2006/relationships/ctrlProp" Target="../ctrlProps/ctrlProp152.xml"/><Relationship Id="rId164" Type="http://schemas.openxmlformats.org/officeDocument/2006/relationships/ctrlProp" Target="../ctrlProps/ctrlProp168.xml"/><Relationship Id="rId169" Type="http://schemas.openxmlformats.org/officeDocument/2006/relationships/ctrlProp" Target="../ctrlProps/ctrlProp173.xml"/><Relationship Id="rId4" Type="http://schemas.openxmlformats.org/officeDocument/2006/relationships/ctrlProp" Target="../ctrlProps/ctrlProp8.xml"/><Relationship Id="rId9" Type="http://schemas.openxmlformats.org/officeDocument/2006/relationships/ctrlProp" Target="../ctrlProps/ctrlProp13.xml"/><Relationship Id="rId26" Type="http://schemas.openxmlformats.org/officeDocument/2006/relationships/ctrlProp" Target="../ctrlProps/ctrlProp30.xml"/><Relationship Id="rId47" Type="http://schemas.openxmlformats.org/officeDocument/2006/relationships/ctrlProp" Target="../ctrlProps/ctrlProp51.xml"/><Relationship Id="rId68" Type="http://schemas.openxmlformats.org/officeDocument/2006/relationships/ctrlProp" Target="../ctrlProps/ctrlProp72.xml"/><Relationship Id="rId89" Type="http://schemas.openxmlformats.org/officeDocument/2006/relationships/ctrlProp" Target="../ctrlProps/ctrlProp93.xml"/><Relationship Id="rId112" Type="http://schemas.openxmlformats.org/officeDocument/2006/relationships/ctrlProp" Target="../ctrlProps/ctrlProp116.xml"/><Relationship Id="rId133" Type="http://schemas.openxmlformats.org/officeDocument/2006/relationships/ctrlProp" Target="../ctrlProps/ctrlProp137.xml"/><Relationship Id="rId154" Type="http://schemas.openxmlformats.org/officeDocument/2006/relationships/ctrlProp" Target="../ctrlProps/ctrlProp158.xml"/><Relationship Id="rId16" Type="http://schemas.openxmlformats.org/officeDocument/2006/relationships/ctrlProp" Target="../ctrlProps/ctrlProp20.xml"/><Relationship Id="rId37" Type="http://schemas.openxmlformats.org/officeDocument/2006/relationships/ctrlProp" Target="../ctrlProps/ctrlProp41.xml"/><Relationship Id="rId58" Type="http://schemas.openxmlformats.org/officeDocument/2006/relationships/ctrlProp" Target="../ctrlProps/ctrlProp62.xml"/><Relationship Id="rId79" Type="http://schemas.openxmlformats.org/officeDocument/2006/relationships/ctrlProp" Target="../ctrlProps/ctrlProp83.xml"/><Relationship Id="rId102" Type="http://schemas.openxmlformats.org/officeDocument/2006/relationships/ctrlProp" Target="../ctrlProps/ctrlProp106.xml"/><Relationship Id="rId123" Type="http://schemas.openxmlformats.org/officeDocument/2006/relationships/ctrlProp" Target="../ctrlProps/ctrlProp127.xml"/><Relationship Id="rId144" Type="http://schemas.openxmlformats.org/officeDocument/2006/relationships/ctrlProp" Target="../ctrlProps/ctrlProp148.xml"/><Relationship Id="rId90" Type="http://schemas.openxmlformats.org/officeDocument/2006/relationships/ctrlProp" Target="../ctrlProps/ctrlProp94.xml"/><Relationship Id="rId165" Type="http://schemas.openxmlformats.org/officeDocument/2006/relationships/ctrlProp" Target="../ctrlProps/ctrlProp169.xml"/><Relationship Id="rId27" Type="http://schemas.openxmlformats.org/officeDocument/2006/relationships/ctrlProp" Target="../ctrlProps/ctrlProp31.xml"/><Relationship Id="rId48" Type="http://schemas.openxmlformats.org/officeDocument/2006/relationships/ctrlProp" Target="../ctrlProps/ctrlProp52.xml"/><Relationship Id="rId69" Type="http://schemas.openxmlformats.org/officeDocument/2006/relationships/ctrlProp" Target="../ctrlProps/ctrlProp73.xml"/><Relationship Id="rId113" Type="http://schemas.openxmlformats.org/officeDocument/2006/relationships/ctrlProp" Target="../ctrlProps/ctrlProp117.xml"/><Relationship Id="rId134" Type="http://schemas.openxmlformats.org/officeDocument/2006/relationships/ctrlProp" Target="../ctrlProps/ctrlProp138.xml"/><Relationship Id="rId80" Type="http://schemas.openxmlformats.org/officeDocument/2006/relationships/ctrlProp" Target="../ctrlProps/ctrlProp84.xml"/><Relationship Id="rId155" Type="http://schemas.openxmlformats.org/officeDocument/2006/relationships/ctrlProp" Target="../ctrlProps/ctrlProp159.xml"/><Relationship Id="rId17" Type="http://schemas.openxmlformats.org/officeDocument/2006/relationships/ctrlProp" Target="../ctrlProps/ctrlProp21.xml"/><Relationship Id="rId38" Type="http://schemas.openxmlformats.org/officeDocument/2006/relationships/ctrlProp" Target="../ctrlProps/ctrlProp42.xml"/><Relationship Id="rId59" Type="http://schemas.openxmlformats.org/officeDocument/2006/relationships/ctrlProp" Target="../ctrlProps/ctrlProp63.xml"/><Relationship Id="rId103" Type="http://schemas.openxmlformats.org/officeDocument/2006/relationships/ctrlProp" Target="../ctrlProps/ctrlProp107.xml"/><Relationship Id="rId124" Type="http://schemas.openxmlformats.org/officeDocument/2006/relationships/ctrlProp" Target="../ctrlProps/ctrlProp128.xml"/><Relationship Id="rId70" Type="http://schemas.openxmlformats.org/officeDocument/2006/relationships/ctrlProp" Target="../ctrlProps/ctrlProp74.xml"/><Relationship Id="rId91" Type="http://schemas.openxmlformats.org/officeDocument/2006/relationships/ctrlProp" Target="../ctrlProps/ctrlProp95.xml"/><Relationship Id="rId145" Type="http://schemas.openxmlformats.org/officeDocument/2006/relationships/ctrlProp" Target="../ctrlProps/ctrlProp149.xml"/><Relationship Id="rId166" Type="http://schemas.openxmlformats.org/officeDocument/2006/relationships/ctrlProp" Target="../ctrlProps/ctrlProp170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78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Relationship Id="rId5" Type="http://schemas.openxmlformats.org/officeDocument/2006/relationships/ctrlProp" Target="../ctrlProps/ctrlProp180.xml"/><Relationship Id="rId4" Type="http://schemas.openxmlformats.org/officeDocument/2006/relationships/ctrlProp" Target="../ctrlProps/ctrlProp179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table" Target="../tables/table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37424-1AFE-4711-8A9C-6210B27E1ED9}">
  <dimension ref="A2:AG76"/>
  <sheetViews>
    <sheetView workbookViewId="0">
      <selection activeCell="F9" sqref="F9"/>
    </sheetView>
  </sheetViews>
  <sheetFormatPr defaultRowHeight="15" x14ac:dyDescent="0.25"/>
  <cols>
    <col min="1" max="1" width="12.42578125" bestFit="1" customWidth="1"/>
    <col min="2" max="2" width="77.85546875" customWidth="1"/>
    <col min="3" max="3" width="11.42578125" customWidth="1"/>
    <col min="5" max="5" width="12.7109375" customWidth="1"/>
    <col min="12" max="12" width="9.140625" customWidth="1"/>
    <col min="13" max="13" width="12.42578125" bestFit="1" customWidth="1"/>
  </cols>
  <sheetData>
    <row r="2" spans="1:33" x14ac:dyDescent="0.25">
      <c r="B2" t="s">
        <v>2002</v>
      </c>
      <c r="C2">
        <f>IF('1 - Solicitação'!I24="",1,
IF('1 - Solicitação'!AF24="",1,
IF('1 - Solicitação'!Q26="",1,
IF('1 - Solicitação'!AF26="",1,
IF('1 - Solicitação'!I28="",1,
IF('1 - Solicitação'!AC30="",1,
IF('1 - Solicitação'!K35="",1
)))))))</f>
        <v>1</v>
      </c>
      <c r="E2" t="str">
        <f t="shared" ref="E2:E5" si="0">IF(C2=1,B2&amp; ", ","")</f>
        <v xml:space="preserve">Dados da obra, </v>
      </c>
    </row>
    <row r="3" spans="1:33" x14ac:dyDescent="0.25">
      <c r="B3" t="s">
        <v>2003</v>
      </c>
      <c r="C3">
        <f>IF(OR('1 - Solicitação'!H47="",'1 - Solicitação'!H49="",'1 - Solicitação'!Q49="",'1 - Solicitação'!AB49=""),1,0)</f>
        <v>1</v>
      </c>
      <c r="E3" t="str">
        <f t="shared" si="0"/>
        <v xml:space="preserve">TLH contratado, </v>
      </c>
    </row>
    <row r="4" spans="1:33" x14ac:dyDescent="0.25">
      <c r="B4" t="s">
        <v>2004</v>
      </c>
      <c r="C4">
        <f>IF('1 - Solicitação'!K54="",1,
IF(AND('1 - Solicitação'!K54="Pessoa Física",'1 - Solicitação'!J58="",'1 - Solicitação'!J60="",'1 - Solicitação'!S60="",'1 - Solicitação'!AF60="",OR('1 - Solicitação'!W62="",'1 - Solicitação'!AF62="")),1,
IF(AND('1 - Solicitação'!K54="Pessoa Jurídica",'1 - Solicitação'!M56="",'1 - Solicitação'!S58="",OR('1 - Solicitação'!W62="",'1 - Solicitação'!AF62=""),'1 - Solicitação'!H64=""),1,0)))</f>
        <v>1</v>
      </c>
      <c r="E4" t="str">
        <f t="shared" si="0"/>
        <v xml:space="preserve">Dados consumidor, </v>
      </c>
    </row>
    <row r="5" spans="1:33" x14ac:dyDescent="0.25">
      <c r="B5" t="s">
        <v>2006</v>
      </c>
      <c r="C5">
        <f>IF('1 - Solicitação'!AB49='1 - Solicitação'!H64,1,0)</f>
        <v>1</v>
      </c>
      <c r="E5" t="str">
        <f t="shared" si="0"/>
        <v xml:space="preserve">Email do cliente é o mesmo do TLH ou não foram informados, </v>
      </c>
    </row>
    <row r="7" spans="1:33" x14ac:dyDescent="0.25">
      <c r="B7" s="132" t="s">
        <v>2701</v>
      </c>
      <c r="C7">
        <f>IF(AND(A8=FALSE,A9=FALSE,A10=FALSE,A11=FALSE,A12=FALSE,A13=FALSE),1,0)</f>
        <v>1</v>
      </c>
      <c r="E7" t="str">
        <f>IF(C7=0,"","Não foi escolhido o tipo de obra, ")</f>
        <v xml:space="preserve">Não foi escolhido o tipo de obra, </v>
      </c>
    </row>
    <row r="8" spans="1:33" x14ac:dyDescent="0.25">
      <c r="A8" s="133" t="b">
        <v>0</v>
      </c>
      <c r="B8" s="128" t="s">
        <v>2106</v>
      </c>
      <c r="C8" s="128">
        <f>IF(COUNTIF(A8:A13,TRUE)&gt;1,1,0)</f>
        <v>0</v>
      </c>
      <c r="D8" s="128"/>
      <c r="E8" t="str">
        <f>IF(C8=0,"","Escolha apenas um tipo de obra")</f>
        <v/>
      </c>
      <c r="F8" s="128"/>
      <c r="G8" s="128"/>
      <c r="H8" s="128"/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</row>
    <row r="9" spans="1:33" ht="15" customHeight="1" x14ac:dyDescent="0.25">
      <c r="A9" s="133" t="b">
        <v>0</v>
      </c>
      <c r="B9" s="128" t="s">
        <v>2109</v>
      </c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</row>
    <row r="10" spans="1:33" ht="15" customHeight="1" x14ac:dyDescent="0.25">
      <c r="A10" s="133" t="b">
        <v>0</v>
      </c>
      <c r="B10" s="128" t="s">
        <v>2110</v>
      </c>
      <c r="C10" s="128"/>
      <c r="D10" s="128"/>
      <c r="E10" s="128"/>
      <c r="F10" s="128"/>
      <c r="G10" s="128"/>
      <c r="H10" s="128"/>
      <c r="I10" s="128"/>
      <c r="J10" s="128"/>
      <c r="K10" s="128"/>
      <c r="L10" s="128"/>
      <c r="M10" s="128"/>
      <c r="N10" s="128"/>
      <c r="O10" s="128"/>
      <c r="P10" s="128"/>
      <c r="Q10" s="128"/>
      <c r="R10" s="128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</row>
    <row r="11" spans="1:33" ht="15" customHeight="1" x14ac:dyDescent="0.25">
      <c r="A11" s="133" t="b">
        <v>0</v>
      </c>
      <c r="B11" s="128" t="s">
        <v>2111</v>
      </c>
      <c r="C11" s="128"/>
      <c r="D11" s="128"/>
      <c r="E11" s="128"/>
      <c r="F11" s="128"/>
      <c r="G11" s="128"/>
      <c r="H11" s="12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</row>
    <row r="12" spans="1:33" ht="15" customHeight="1" x14ac:dyDescent="0.25">
      <c r="A12" s="133" t="b">
        <v>0</v>
      </c>
      <c r="B12" s="128" t="s">
        <v>2112</v>
      </c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</row>
    <row r="13" spans="1:33" ht="15" customHeight="1" x14ac:dyDescent="0.25">
      <c r="A13" s="133" t="b">
        <v>0</v>
      </c>
      <c r="B13" s="128" t="s">
        <v>2694</v>
      </c>
      <c r="C13" s="128">
        <f>IF('1 - Solicitação'!D74&lt;&gt;"",1,0)</f>
        <v>0</v>
      </c>
      <c r="D13" s="128"/>
      <c r="E13" s="128" t="str">
        <f>IF(C13=0,"","Coordenadas de/para.")</f>
        <v/>
      </c>
      <c r="F13" s="128"/>
      <c r="G13" s="128"/>
      <c r="H13" s="12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  <c r="AD13" s="128"/>
      <c r="AE13" s="128"/>
      <c r="AF13" s="128"/>
      <c r="AG13" s="128"/>
    </row>
    <row r="14" spans="1:33" x14ac:dyDescent="0.25">
      <c r="C14">
        <f>SUM(C2:C13)</f>
        <v>5</v>
      </c>
      <c r="E14" t="str">
        <f>IF(C14=0,"Os dados foram preenchidos corretamente","Há inconsistência no preenchimento. Verifique os campos relativos a: "&amp;_xlfn.CONCAT(E2:E13))</f>
        <v xml:space="preserve">Há inconsistência no preenchimento. Verifique os campos relativos a: Dados da obra, TLH contratado, Dados consumidor, Email do cliente é o mesmo do TLH ou não foram informados, Não foi escolhido o tipo de obra, </v>
      </c>
    </row>
    <row r="17" spans="1:13" x14ac:dyDescent="0.25">
      <c r="B17" t="s">
        <v>2018</v>
      </c>
    </row>
    <row r="19" spans="1:13" ht="15.75" x14ac:dyDescent="0.25">
      <c r="A19" s="36"/>
      <c r="B19" s="37"/>
    </row>
    <row r="20" spans="1:13" ht="15.75" x14ac:dyDescent="0.25">
      <c r="A20" s="36" t="s">
        <v>2007</v>
      </c>
      <c r="B20" s="37">
        <f>'1 - Solicitação'!J58</f>
        <v>0</v>
      </c>
    </row>
    <row r="21" spans="1:13" x14ac:dyDescent="0.25">
      <c r="A21" s="38" t="s">
        <v>2007</v>
      </c>
      <c r="B21" s="39">
        <f>IFERROR(MID($B$20,LEN($B$20)-B22,1),0)</f>
        <v>0</v>
      </c>
      <c r="C21" s="39">
        <f>IFERROR(MID($B$20,LEN($B$20)-C22,1),0)</f>
        <v>0</v>
      </c>
      <c r="D21" s="39">
        <f t="shared" ref="D21:L21" si="1">IFERROR(MID($B$20,LEN($B$20)-D22,1),0)</f>
        <v>0</v>
      </c>
      <c r="E21" s="39">
        <f t="shared" si="1"/>
        <v>0</v>
      </c>
      <c r="F21" s="39">
        <f t="shared" si="1"/>
        <v>0</v>
      </c>
      <c r="G21" s="39">
        <f t="shared" si="1"/>
        <v>0</v>
      </c>
      <c r="H21" s="39">
        <f t="shared" si="1"/>
        <v>0</v>
      </c>
      <c r="I21" s="39">
        <f t="shared" si="1"/>
        <v>0</v>
      </c>
      <c r="J21" s="39">
        <f t="shared" si="1"/>
        <v>0</v>
      </c>
      <c r="K21" s="39">
        <f t="shared" si="1"/>
        <v>0</v>
      </c>
      <c r="L21" s="39" t="str">
        <f t="shared" si="1"/>
        <v>0</v>
      </c>
      <c r="M21" s="39"/>
    </row>
    <row r="22" spans="1:13" x14ac:dyDescent="0.25">
      <c r="A22" s="38" t="s">
        <v>2008</v>
      </c>
      <c r="B22" s="39">
        <v>10</v>
      </c>
      <c r="C22" s="39">
        <v>9</v>
      </c>
      <c r="D22" s="39">
        <v>8</v>
      </c>
      <c r="E22" s="39">
        <v>7</v>
      </c>
      <c r="F22" s="39">
        <v>6</v>
      </c>
      <c r="G22" s="39">
        <v>5</v>
      </c>
      <c r="H22" s="39">
        <v>4</v>
      </c>
      <c r="I22" s="39">
        <v>3</v>
      </c>
      <c r="J22" s="39">
        <v>2</v>
      </c>
      <c r="K22" s="38">
        <v>1</v>
      </c>
      <c r="L22" s="38">
        <v>0</v>
      </c>
    </row>
    <row r="23" spans="1:13" x14ac:dyDescent="0.25">
      <c r="A23" s="38" t="s">
        <v>2009</v>
      </c>
      <c r="B23" s="38">
        <f>B22*B21</f>
        <v>0</v>
      </c>
      <c r="C23" s="38">
        <f t="shared" ref="C23:J23" si="2">C22*C21</f>
        <v>0</v>
      </c>
      <c r="D23" s="38">
        <f t="shared" si="2"/>
        <v>0</v>
      </c>
      <c r="E23" s="38">
        <f t="shared" si="2"/>
        <v>0</v>
      </c>
      <c r="F23" s="38">
        <f t="shared" si="2"/>
        <v>0</v>
      </c>
      <c r="G23" s="38">
        <f t="shared" si="2"/>
        <v>0</v>
      </c>
      <c r="H23" s="38">
        <f t="shared" si="2"/>
        <v>0</v>
      </c>
      <c r="I23" s="38">
        <f t="shared" si="2"/>
        <v>0</v>
      </c>
      <c r="J23" s="38">
        <f t="shared" si="2"/>
        <v>0</v>
      </c>
    </row>
    <row r="24" spans="1:13" ht="15.75" x14ac:dyDescent="0.25">
      <c r="A24" s="38" t="s">
        <v>2010</v>
      </c>
      <c r="B24" s="38">
        <f>SUMPRODUCT(B23:J23)</f>
        <v>0</v>
      </c>
      <c r="C24" s="38" t="s">
        <v>2011</v>
      </c>
      <c r="D24" s="38">
        <f>MOD(B24,11)</f>
        <v>0</v>
      </c>
      <c r="E24" s="40" t="s">
        <v>2012</v>
      </c>
      <c r="F24" s="40">
        <f>IF(D24&lt;2,0,11-D24)</f>
        <v>0</v>
      </c>
      <c r="I24" s="41"/>
      <c r="J24" s="41"/>
    </row>
    <row r="25" spans="1:13" x14ac:dyDescent="0.25">
      <c r="A25" s="41"/>
      <c r="B25" s="41"/>
      <c r="C25" s="41"/>
      <c r="D25" s="41"/>
      <c r="E25" s="41"/>
      <c r="F25" s="41"/>
      <c r="G25" s="41"/>
      <c r="H25" s="41"/>
      <c r="I25" s="41"/>
      <c r="J25" s="41"/>
    </row>
    <row r="26" spans="1:13" x14ac:dyDescent="0.25">
      <c r="A26" s="38" t="s">
        <v>2007</v>
      </c>
      <c r="B26" s="39">
        <f>B21</f>
        <v>0</v>
      </c>
      <c r="C26" s="38">
        <f t="shared" ref="C26:L26" si="3">C21</f>
        <v>0</v>
      </c>
      <c r="D26" s="38">
        <f t="shared" si="3"/>
        <v>0</v>
      </c>
      <c r="E26" s="38">
        <f t="shared" si="3"/>
        <v>0</v>
      </c>
      <c r="F26" s="38">
        <f t="shared" si="3"/>
        <v>0</v>
      </c>
      <c r="G26" s="38">
        <f t="shared" si="3"/>
        <v>0</v>
      </c>
      <c r="H26" s="38">
        <f t="shared" si="3"/>
        <v>0</v>
      </c>
      <c r="I26" s="38">
        <f t="shared" si="3"/>
        <v>0</v>
      </c>
      <c r="J26" s="38">
        <f t="shared" si="3"/>
        <v>0</v>
      </c>
      <c r="K26" s="38">
        <f t="shared" si="3"/>
        <v>0</v>
      </c>
      <c r="L26" s="38" t="str">
        <f t="shared" si="3"/>
        <v>0</v>
      </c>
    </row>
    <row r="27" spans="1:13" x14ac:dyDescent="0.25">
      <c r="A27" s="38" t="s">
        <v>2008</v>
      </c>
      <c r="B27" s="38">
        <v>11</v>
      </c>
      <c r="C27" s="38">
        <v>10</v>
      </c>
      <c r="D27" s="38">
        <v>9</v>
      </c>
      <c r="E27" s="38">
        <v>8</v>
      </c>
      <c r="F27" s="38">
        <v>7</v>
      </c>
      <c r="G27" s="38">
        <v>6</v>
      </c>
      <c r="H27" s="38">
        <v>5</v>
      </c>
      <c r="I27" s="38">
        <v>4</v>
      </c>
      <c r="J27" s="38">
        <v>3</v>
      </c>
      <c r="K27" s="38">
        <v>2</v>
      </c>
    </row>
    <row r="28" spans="1:13" x14ac:dyDescent="0.25">
      <c r="A28" s="38" t="s">
        <v>2009</v>
      </c>
      <c r="B28" s="38">
        <f>B26*B27</f>
        <v>0</v>
      </c>
      <c r="C28" s="38">
        <f t="shared" ref="C28:K28" si="4">C26*C27</f>
        <v>0</v>
      </c>
      <c r="D28" s="38">
        <f t="shared" si="4"/>
        <v>0</v>
      </c>
      <c r="E28" s="38">
        <f t="shared" si="4"/>
        <v>0</v>
      </c>
      <c r="F28" s="38">
        <f t="shared" si="4"/>
        <v>0</v>
      </c>
      <c r="G28" s="38">
        <f t="shared" si="4"/>
        <v>0</v>
      </c>
      <c r="H28" s="38">
        <f t="shared" si="4"/>
        <v>0</v>
      </c>
      <c r="I28" s="38">
        <f t="shared" si="4"/>
        <v>0</v>
      </c>
      <c r="J28" s="38">
        <f t="shared" si="4"/>
        <v>0</v>
      </c>
      <c r="K28" s="38">
        <f t="shared" si="4"/>
        <v>0</v>
      </c>
    </row>
    <row r="29" spans="1:13" ht="15.75" x14ac:dyDescent="0.25">
      <c r="A29" s="38" t="s">
        <v>2010</v>
      </c>
      <c r="B29" s="38">
        <f>SUM(B28:K28)</f>
        <v>0</v>
      </c>
      <c r="C29" s="38" t="s">
        <v>2011</v>
      </c>
      <c r="D29" s="38">
        <f>MOD(B29,11)</f>
        <v>0</v>
      </c>
      <c r="E29" s="40" t="s">
        <v>2013</v>
      </c>
      <c r="F29" s="40">
        <f>IF(D29&lt;2,0,11-D29)</f>
        <v>0</v>
      </c>
      <c r="G29" s="41"/>
      <c r="H29" s="41"/>
      <c r="I29" s="41"/>
      <c r="J29" s="41"/>
    </row>
    <row r="30" spans="1:13" x14ac:dyDescent="0.25">
      <c r="A30" s="38" t="s">
        <v>2014</v>
      </c>
      <c r="B30" s="42" t="b">
        <f>IF(AND(K21*1=F24,L21*1=F29),TRUE)</f>
        <v>1</v>
      </c>
      <c r="C30" s="41"/>
      <c r="D30" s="41"/>
      <c r="E30" s="41"/>
      <c r="F30" s="41"/>
      <c r="G30" s="41"/>
      <c r="H30" s="41"/>
      <c r="I30" s="41"/>
      <c r="J30" s="41"/>
    </row>
    <row r="31" spans="1:13" ht="15" customHeight="1" x14ac:dyDescent="0.25">
      <c r="A31" s="41"/>
      <c r="B31" s="41"/>
      <c r="C31" s="41"/>
      <c r="D31" s="41"/>
      <c r="E31" s="41"/>
      <c r="F31" s="41"/>
      <c r="G31" s="41"/>
      <c r="H31" s="41"/>
      <c r="I31" s="41"/>
      <c r="J31" s="41"/>
    </row>
    <row r="32" spans="1:13" ht="15.75" x14ac:dyDescent="0.25">
      <c r="A32" s="40" t="s">
        <v>2015</v>
      </c>
      <c r="B32" s="39" cm="1">
        <f t="array" ref="B32:M32">'1 - Solicitação'!S58:AD58</f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</row>
    <row r="33" spans="1:15" x14ac:dyDescent="0.25">
      <c r="A33" s="38" t="s">
        <v>2015</v>
      </c>
      <c r="B33" s="39">
        <f>IFERROR(MID($B$32,LEN($B$32)-B34,1),0)</f>
        <v>0</v>
      </c>
      <c r="C33" s="39">
        <f>IFERROR(MID($B$32,LEN($B$32)-C34,1),0)</f>
        <v>0</v>
      </c>
      <c r="D33" s="39">
        <f t="shared" ref="D33:O33" si="5">IFERROR(MID($B$32,LEN($B$32)-D34,1),0)</f>
        <v>0</v>
      </c>
      <c r="E33" s="39">
        <f t="shared" si="5"/>
        <v>0</v>
      </c>
      <c r="F33" s="39">
        <f t="shared" si="5"/>
        <v>0</v>
      </c>
      <c r="G33" s="39">
        <f t="shared" si="5"/>
        <v>0</v>
      </c>
      <c r="H33" s="39">
        <f t="shared" si="5"/>
        <v>0</v>
      </c>
      <c r="I33" s="39">
        <f t="shared" si="5"/>
        <v>0</v>
      </c>
      <c r="J33" s="39">
        <f t="shared" si="5"/>
        <v>0</v>
      </c>
      <c r="K33" s="39">
        <f t="shared" si="5"/>
        <v>0</v>
      </c>
      <c r="L33" s="39">
        <f t="shared" si="5"/>
        <v>0</v>
      </c>
      <c r="M33" s="39">
        <f t="shared" si="5"/>
        <v>0</v>
      </c>
      <c r="N33" s="39">
        <f t="shared" si="5"/>
        <v>0</v>
      </c>
      <c r="O33" s="39" t="str">
        <f t="shared" si="5"/>
        <v>0</v>
      </c>
    </row>
    <row r="34" spans="1:15" x14ac:dyDescent="0.25">
      <c r="A34" s="38" t="s">
        <v>2016</v>
      </c>
      <c r="B34" s="39">
        <v>13</v>
      </c>
      <c r="C34" s="39">
        <v>12</v>
      </c>
      <c r="D34" s="39">
        <v>11</v>
      </c>
      <c r="E34" s="39">
        <v>10</v>
      </c>
      <c r="F34" s="39">
        <v>9</v>
      </c>
      <c r="G34" s="39">
        <v>8</v>
      </c>
      <c r="H34" s="39">
        <v>7</v>
      </c>
      <c r="I34" s="39">
        <v>6</v>
      </c>
      <c r="J34" s="39">
        <v>5</v>
      </c>
      <c r="K34" s="39">
        <v>4</v>
      </c>
      <c r="L34" s="39">
        <v>3</v>
      </c>
      <c r="M34" s="39">
        <v>2</v>
      </c>
      <c r="N34" s="39">
        <v>1</v>
      </c>
      <c r="O34" s="39">
        <v>0</v>
      </c>
    </row>
    <row r="35" spans="1:15" x14ac:dyDescent="0.25">
      <c r="A35" s="38" t="s">
        <v>2017</v>
      </c>
      <c r="B35" s="39">
        <v>5</v>
      </c>
      <c r="C35" s="39">
        <v>4</v>
      </c>
      <c r="D35" s="39">
        <v>3</v>
      </c>
      <c r="E35" s="39">
        <v>2</v>
      </c>
      <c r="F35" s="39">
        <v>9</v>
      </c>
      <c r="G35" s="39">
        <v>8</v>
      </c>
      <c r="H35" s="39">
        <v>7</v>
      </c>
      <c r="I35" s="39">
        <v>6</v>
      </c>
      <c r="J35" s="39">
        <v>5</v>
      </c>
      <c r="K35" s="38">
        <v>4</v>
      </c>
      <c r="L35" s="38">
        <v>3</v>
      </c>
      <c r="M35" s="39">
        <v>2</v>
      </c>
    </row>
    <row r="36" spans="1:15" x14ac:dyDescent="0.25">
      <c r="A36" s="38" t="s">
        <v>2009</v>
      </c>
      <c r="B36" s="38">
        <f>B35*B33</f>
        <v>0</v>
      </c>
      <c r="C36" s="38">
        <f t="shared" ref="C36:M36" si="6">C35*C33</f>
        <v>0</v>
      </c>
      <c r="D36" s="38">
        <f t="shared" si="6"/>
        <v>0</v>
      </c>
      <c r="E36" s="38">
        <f t="shared" si="6"/>
        <v>0</v>
      </c>
      <c r="F36" s="38">
        <f t="shared" si="6"/>
        <v>0</v>
      </c>
      <c r="G36" s="38">
        <f t="shared" si="6"/>
        <v>0</v>
      </c>
      <c r="H36" s="38">
        <f t="shared" si="6"/>
        <v>0</v>
      </c>
      <c r="I36" s="38">
        <f t="shared" si="6"/>
        <v>0</v>
      </c>
      <c r="J36" s="38">
        <f t="shared" si="6"/>
        <v>0</v>
      </c>
      <c r="K36" s="38">
        <f t="shared" si="6"/>
        <v>0</v>
      </c>
      <c r="L36" s="38">
        <f t="shared" si="6"/>
        <v>0</v>
      </c>
      <c r="M36" s="38">
        <f t="shared" si="6"/>
        <v>0</v>
      </c>
    </row>
    <row r="37" spans="1:15" x14ac:dyDescent="0.25">
      <c r="A37" s="38" t="s">
        <v>2010</v>
      </c>
      <c r="B37" s="38">
        <f>SUMPRODUCT(B36:M36)</f>
        <v>0</v>
      </c>
      <c r="C37" s="38" t="s">
        <v>2011</v>
      </c>
      <c r="D37" s="38">
        <f>MOD(B37,11)</f>
        <v>0</v>
      </c>
      <c r="E37" s="38" t="s">
        <v>2012</v>
      </c>
      <c r="F37" s="38">
        <f>IF(D37&lt;2,0,11-D37)</f>
        <v>0</v>
      </c>
      <c r="I37" s="41"/>
      <c r="J37" s="41"/>
    </row>
    <row r="38" spans="1:15" x14ac:dyDescent="0.25">
      <c r="A38" s="41"/>
      <c r="B38" s="41"/>
      <c r="C38" s="41"/>
      <c r="D38" s="41"/>
      <c r="E38" s="41"/>
      <c r="F38" s="41"/>
      <c r="G38" s="41"/>
      <c r="H38" s="41"/>
      <c r="I38" s="41"/>
      <c r="J38" s="41"/>
    </row>
    <row r="39" spans="1:15" x14ac:dyDescent="0.25">
      <c r="A39" s="38" t="s">
        <v>2015</v>
      </c>
      <c r="B39" s="39">
        <f>B33</f>
        <v>0</v>
      </c>
      <c r="C39" s="39">
        <f t="shared" ref="C39:O39" si="7">C33</f>
        <v>0</v>
      </c>
      <c r="D39" s="39">
        <f t="shared" si="7"/>
        <v>0</v>
      </c>
      <c r="E39" s="39">
        <f t="shared" si="7"/>
        <v>0</v>
      </c>
      <c r="F39" s="39">
        <f t="shared" si="7"/>
        <v>0</v>
      </c>
      <c r="G39" s="39">
        <f t="shared" si="7"/>
        <v>0</v>
      </c>
      <c r="H39" s="39">
        <f t="shared" si="7"/>
        <v>0</v>
      </c>
      <c r="I39" s="39">
        <f t="shared" si="7"/>
        <v>0</v>
      </c>
      <c r="J39" s="39">
        <f t="shared" si="7"/>
        <v>0</v>
      </c>
      <c r="K39" s="39">
        <f t="shared" si="7"/>
        <v>0</v>
      </c>
      <c r="L39" s="39">
        <f t="shared" si="7"/>
        <v>0</v>
      </c>
      <c r="M39" s="39">
        <f t="shared" si="7"/>
        <v>0</v>
      </c>
      <c r="N39" s="39">
        <f t="shared" si="7"/>
        <v>0</v>
      </c>
      <c r="O39" s="39" t="str">
        <f t="shared" si="7"/>
        <v>0</v>
      </c>
    </row>
    <row r="40" spans="1:15" x14ac:dyDescent="0.25">
      <c r="A40" s="38" t="s">
        <v>2008</v>
      </c>
      <c r="B40" s="38">
        <v>6</v>
      </c>
      <c r="C40" s="39">
        <v>5</v>
      </c>
      <c r="D40" s="39">
        <v>4</v>
      </c>
      <c r="E40" s="39">
        <v>3</v>
      </c>
      <c r="F40" s="39">
        <v>2</v>
      </c>
      <c r="G40" s="39">
        <v>9</v>
      </c>
      <c r="H40" s="39">
        <v>8</v>
      </c>
      <c r="I40" s="39">
        <v>7</v>
      </c>
      <c r="J40" s="39">
        <v>6</v>
      </c>
      <c r="K40" s="39">
        <v>5</v>
      </c>
      <c r="L40" s="38">
        <v>4</v>
      </c>
      <c r="M40" s="38">
        <v>3</v>
      </c>
      <c r="N40" s="39">
        <v>2</v>
      </c>
    </row>
    <row r="41" spans="1:15" x14ac:dyDescent="0.25">
      <c r="A41" s="38" t="s">
        <v>2009</v>
      </c>
      <c r="B41" s="38">
        <f>B39*B40</f>
        <v>0</v>
      </c>
      <c r="C41" s="38">
        <f t="shared" ref="C41:N41" si="8">C39*C40</f>
        <v>0</v>
      </c>
      <c r="D41" s="38">
        <f t="shared" si="8"/>
        <v>0</v>
      </c>
      <c r="E41" s="38">
        <f t="shared" si="8"/>
        <v>0</v>
      </c>
      <c r="F41" s="38">
        <f t="shared" si="8"/>
        <v>0</v>
      </c>
      <c r="G41" s="38">
        <f t="shared" si="8"/>
        <v>0</v>
      </c>
      <c r="H41" s="38">
        <f t="shared" si="8"/>
        <v>0</v>
      </c>
      <c r="I41" s="38">
        <f t="shared" si="8"/>
        <v>0</v>
      </c>
      <c r="J41" s="38">
        <f t="shared" si="8"/>
        <v>0</v>
      </c>
      <c r="K41" s="38">
        <f t="shared" si="8"/>
        <v>0</v>
      </c>
      <c r="L41" s="38">
        <f t="shared" si="8"/>
        <v>0</v>
      </c>
      <c r="M41" s="38">
        <f t="shared" si="8"/>
        <v>0</v>
      </c>
      <c r="N41" s="38">
        <f t="shared" si="8"/>
        <v>0</v>
      </c>
    </row>
    <row r="42" spans="1:15" x14ac:dyDescent="0.25">
      <c r="A42" s="38" t="s">
        <v>2010</v>
      </c>
      <c r="B42" s="38">
        <f>SUM(B41:N41)</f>
        <v>0</v>
      </c>
      <c r="C42" s="38" t="s">
        <v>2011</v>
      </c>
      <c r="D42" s="38">
        <f>MOD(B42,11)</f>
        <v>0</v>
      </c>
      <c r="E42" s="38" t="s">
        <v>2013</v>
      </c>
      <c r="F42" s="38">
        <f>IF(D42&lt;2,0,11-D42)</f>
        <v>0</v>
      </c>
      <c r="G42" s="41"/>
      <c r="H42" s="41"/>
      <c r="I42" s="41"/>
      <c r="J42" s="41"/>
    </row>
    <row r="43" spans="1:15" x14ac:dyDescent="0.25">
      <c r="A43" s="38" t="s">
        <v>2014</v>
      </c>
      <c r="B43" s="42" t="b">
        <f>IF(AND(N33*1=F37,O33*1=F42),TRUE)</f>
        <v>1</v>
      </c>
      <c r="C43" s="41"/>
      <c r="D43" s="41"/>
      <c r="E43" s="41"/>
      <c r="F43" s="41"/>
      <c r="G43" s="41"/>
      <c r="H43" s="41"/>
      <c r="I43" s="41"/>
      <c r="J43" s="41"/>
    </row>
    <row r="44" spans="1:15" x14ac:dyDescent="0.25">
      <c r="A44" s="41"/>
      <c r="B44" s="41"/>
      <c r="C44" s="41"/>
      <c r="D44" s="41"/>
      <c r="E44" s="41"/>
      <c r="F44" s="41"/>
      <c r="G44" s="41"/>
      <c r="H44" s="41"/>
      <c r="I44" s="41"/>
    </row>
    <row r="47" spans="1:15" x14ac:dyDescent="0.25">
      <c r="B47" t="s">
        <v>2019</v>
      </c>
    </row>
    <row r="49" spans="1:12" ht="15.75" x14ac:dyDescent="0.25">
      <c r="A49" s="36"/>
      <c r="B49" s="37"/>
    </row>
    <row r="50" spans="1:12" ht="15.75" x14ac:dyDescent="0.25">
      <c r="A50" s="36" t="s">
        <v>2007</v>
      </c>
      <c r="B50" s="37" t="e">
        <f>'1 - Solicitação'!#REF!</f>
        <v>#REF!</v>
      </c>
    </row>
    <row r="51" spans="1:12" x14ac:dyDescent="0.25">
      <c r="A51" s="38" t="s">
        <v>2007</v>
      </c>
      <c r="B51" s="39">
        <f>IFERROR(MID($B$50,LEN($B$50)-B52,1),0)</f>
        <v>0</v>
      </c>
      <c r="C51" s="39">
        <f t="shared" ref="C51:L51" si="9">IFERROR(MID($B$50,LEN($B$50)-C52,1),0)</f>
        <v>0</v>
      </c>
      <c r="D51" s="39">
        <f t="shared" si="9"/>
        <v>0</v>
      </c>
      <c r="E51" s="39">
        <f t="shared" si="9"/>
        <v>0</v>
      </c>
      <c r="F51" s="39">
        <f t="shared" si="9"/>
        <v>0</v>
      </c>
      <c r="G51" s="39">
        <f t="shared" si="9"/>
        <v>0</v>
      </c>
      <c r="H51" s="39">
        <f t="shared" si="9"/>
        <v>0</v>
      </c>
      <c r="I51" s="39">
        <f t="shared" si="9"/>
        <v>0</v>
      </c>
      <c r="J51" s="39">
        <f t="shared" si="9"/>
        <v>0</v>
      </c>
      <c r="K51" s="39">
        <f t="shared" si="9"/>
        <v>0</v>
      </c>
      <c r="L51" s="39">
        <f t="shared" si="9"/>
        <v>0</v>
      </c>
    </row>
    <row r="52" spans="1:12" x14ac:dyDescent="0.25">
      <c r="A52" s="38" t="s">
        <v>2008</v>
      </c>
      <c r="B52" s="39">
        <v>10</v>
      </c>
      <c r="C52" s="39">
        <v>9</v>
      </c>
      <c r="D52" s="39">
        <v>8</v>
      </c>
      <c r="E52" s="39">
        <v>7</v>
      </c>
      <c r="F52" s="39">
        <v>6</v>
      </c>
      <c r="G52" s="39">
        <v>5</v>
      </c>
      <c r="H52" s="39">
        <v>4</v>
      </c>
      <c r="I52" s="39">
        <v>3</v>
      </c>
      <c r="J52" s="39">
        <v>2</v>
      </c>
      <c r="K52" s="38">
        <v>1</v>
      </c>
      <c r="L52" s="38">
        <v>0</v>
      </c>
    </row>
    <row r="53" spans="1:12" x14ac:dyDescent="0.25">
      <c r="A53" s="38" t="s">
        <v>2009</v>
      </c>
      <c r="B53" s="38">
        <f>B52*B51</f>
        <v>0</v>
      </c>
      <c r="C53" s="38">
        <f t="shared" ref="C53:J53" si="10">C52*C51</f>
        <v>0</v>
      </c>
      <c r="D53" s="38">
        <f t="shared" si="10"/>
        <v>0</v>
      </c>
      <c r="E53" s="38">
        <f t="shared" si="10"/>
        <v>0</v>
      </c>
      <c r="F53" s="38">
        <f t="shared" si="10"/>
        <v>0</v>
      </c>
      <c r="G53" s="38">
        <f t="shared" si="10"/>
        <v>0</v>
      </c>
      <c r="H53" s="38">
        <f t="shared" si="10"/>
        <v>0</v>
      </c>
      <c r="I53" s="38">
        <f t="shared" si="10"/>
        <v>0</v>
      </c>
      <c r="J53" s="38">
        <f t="shared" si="10"/>
        <v>0</v>
      </c>
    </row>
    <row r="54" spans="1:12" ht="15.75" x14ac:dyDescent="0.25">
      <c r="A54" s="38" t="s">
        <v>2010</v>
      </c>
      <c r="B54" s="38">
        <f>SUMPRODUCT(B53:J53)</f>
        <v>0</v>
      </c>
      <c r="C54" s="38" t="s">
        <v>2011</v>
      </c>
      <c r="D54" s="38">
        <f>MOD(B54,11)</f>
        <v>0</v>
      </c>
      <c r="E54" s="40" t="s">
        <v>2012</v>
      </c>
      <c r="F54" s="40">
        <f>IF(D54&lt;2,0,11-D54)</f>
        <v>0</v>
      </c>
      <c r="I54" s="41"/>
      <c r="J54" s="41"/>
    </row>
    <row r="55" spans="1:12" x14ac:dyDescent="0.25">
      <c r="A55" s="41"/>
      <c r="B55" s="41"/>
      <c r="C55" s="41"/>
      <c r="D55" s="41"/>
      <c r="E55" s="41"/>
      <c r="F55" s="41"/>
      <c r="G55" s="41"/>
      <c r="H55" s="41"/>
      <c r="I55" s="41"/>
      <c r="J55" s="41"/>
    </row>
    <row r="56" spans="1:12" x14ac:dyDescent="0.25">
      <c r="A56" s="38" t="s">
        <v>2007</v>
      </c>
      <c r="B56" s="39">
        <f>B51</f>
        <v>0</v>
      </c>
      <c r="C56" s="38">
        <f t="shared" ref="C56:L56" si="11">C51</f>
        <v>0</v>
      </c>
      <c r="D56" s="38">
        <f t="shared" si="11"/>
        <v>0</v>
      </c>
      <c r="E56" s="38">
        <f t="shared" si="11"/>
        <v>0</v>
      </c>
      <c r="F56" s="38">
        <f t="shared" si="11"/>
        <v>0</v>
      </c>
      <c r="G56" s="38">
        <f t="shared" si="11"/>
        <v>0</v>
      </c>
      <c r="H56" s="38">
        <f t="shared" si="11"/>
        <v>0</v>
      </c>
      <c r="I56" s="38">
        <f t="shared" si="11"/>
        <v>0</v>
      </c>
      <c r="J56" s="38">
        <f t="shared" si="11"/>
        <v>0</v>
      </c>
      <c r="K56" s="38">
        <f t="shared" si="11"/>
        <v>0</v>
      </c>
      <c r="L56" s="38">
        <f t="shared" si="11"/>
        <v>0</v>
      </c>
    </row>
    <row r="57" spans="1:12" x14ac:dyDescent="0.25">
      <c r="A57" s="38" t="s">
        <v>2008</v>
      </c>
      <c r="B57" s="38">
        <v>11</v>
      </c>
      <c r="C57" s="38">
        <v>10</v>
      </c>
      <c r="D57" s="38">
        <v>9</v>
      </c>
      <c r="E57" s="38">
        <v>8</v>
      </c>
      <c r="F57" s="38">
        <v>7</v>
      </c>
      <c r="G57" s="38">
        <v>6</v>
      </c>
      <c r="H57" s="38">
        <v>5</v>
      </c>
      <c r="I57" s="38">
        <v>4</v>
      </c>
      <c r="J57" s="38">
        <v>3</v>
      </c>
      <c r="K57" s="38">
        <v>2</v>
      </c>
    </row>
    <row r="58" spans="1:12" x14ac:dyDescent="0.25">
      <c r="A58" s="38" t="s">
        <v>2009</v>
      </c>
      <c r="B58" s="38">
        <f>B56*B57</f>
        <v>0</v>
      </c>
      <c r="C58" s="38">
        <f t="shared" ref="C58:K58" si="12">C56*C57</f>
        <v>0</v>
      </c>
      <c r="D58" s="38">
        <f t="shared" si="12"/>
        <v>0</v>
      </c>
      <c r="E58" s="38">
        <f t="shared" si="12"/>
        <v>0</v>
      </c>
      <c r="F58" s="38">
        <f t="shared" si="12"/>
        <v>0</v>
      </c>
      <c r="G58" s="38">
        <f t="shared" si="12"/>
        <v>0</v>
      </c>
      <c r="H58" s="38">
        <f t="shared" si="12"/>
        <v>0</v>
      </c>
      <c r="I58" s="38">
        <f t="shared" si="12"/>
        <v>0</v>
      </c>
      <c r="J58" s="38">
        <f t="shared" si="12"/>
        <v>0</v>
      </c>
      <c r="K58" s="38">
        <f t="shared" si="12"/>
        <v>0</v>
      </c>
    </row>
    <row r="59" spans="1:12" ht="15.75" x14ac:dyDescent="0.25">
      <c r="A59" s="38" t="s">
        <v>2010</v>
      </c>
      <c r="B59" s="38">
        <f>SUM(B58:K58)</f>
        <v>0</v>
      </c>
      <c r="C59" s="38" t="s">
        <v>2011</v>
      </c>
      <c r="D59" s="38">
        <f>MOD(B59,11)</f>
        <v>0</v>
      </c>
      <c r="E59" s="40" t="s">
        <v>2013</v>
      </c>
      <c r="F59" s="45">
        <f>IF(D59&lt;2,0,11-D59)</f>
        <v>0</v>
      </c>
      <c r="G59" s="41"/>
      <c r="H59" s="41"/>
      <c r="I59" s="41"/>
      <c r="J59" s="41"/>
    </row>
    <row r="60" spans="1:12" x14ac:dyDescent="0.25">
      <c r="A60" s="38" t="s">
        <v>2014</v>
      </c>
      <c r="B60" s="42" t="b">
        <f>IF(AND(K51*1=F54,L51*1=F59),TRUE)</f>
        <v>1</v>
      </c>
      <c r="C60" s="41"/>
      <c r="D60" s="41"/>
      <c r="E60" s="41"/>
      <c r="F60" s="41"/>
      <c r="G60" s="41"/>
      <c r="H60" s="41"/>
      <c r="I60" s="41"/>
      <c r="J60" s="41"/>
    </row>
    <row r="63" spans="1:12" x14ac:dyDescent="0.25">
      <c r="B63" t="s">
        <v>2020</v>
      </c>
      <c r="D63" s="47"/>
    </row>
    <row r="65" spans="1:13" ht="15.75" x14ac:dyDescent="0.25">
      <c r="A65" s="36"/>
      <c r="B65" s="37"/>
    </row>
    <row r="66" spans="1:13" ht="15.75" x14ac:dyDescent="0.25">
      <c r="A66" s="36" t="s">
        <v>2007</v>
      </c>
      <c r="B66" s="37" t="e">
        <f>'1 - Solicitação'!#REF!</f>
        <v>#REF!</v>
      </c>
    </row>
    <row r="67" spans="1:13" x14ac:dyDescent="0.25">
      <c r="A67" s="38" t="s">
        <v>2007</v>
      </c>
      <c r="B67" s="39">
        <f>IFERROR(MID($B$66,LEN($B$66)-B68,1),0)</f>
        <v>0</v>
      </c>
      <c r="C67" s="39">
        <f t="shared" ref="C67:L67" si="13">IFERROR(MID($B$66,LEN($B$66)-C68,1),0)</f>
        <v>0</v>
      </c>
      <c r="D67" s="39">
        <f t="shared" si="13"/>
        <v>0</v>
      </c>
      <c r="E67" s="39">
        <f t="shared" si="13"/>
        <v>0</v>
      </c>
      <c r="F67" s="39">
        <f t="shared" si="13"/>
        <v>0</v>
      </c>
      <c r="G67" s="39">
        <f t="shared" si="13"/>
        <v>0</v>
      </c>
      <c r="H67" s="39">
        <f t="shared" si="13"/>
        <v>0</v>
      </c>
      <c r="I67" s="39">
        <f t="shared" si="13"/>
        <v>0</v>
      </c>
      <c r="J67" s="39">
        <f t="shared" si="13"/>
        <v>0</v>
      </c>
      <c r="K67" s="39">
        <f t="shared" si="13"/>
        <v>0</v>
      </c>
      <c r="L67" s="39">
        <f t="shared" si="13"/>
        <v>0</v>
      </c>
      <c r="M67" s="39"/>
    </row>
    <row r="68" spans="1:13" x14ac:dyDescent="0.25">
      <c r="A68" s="38" t="s">
        <v>2008</v>
      </c>
      <c r="B68" s="39">
        <v>10</v>
      </c>
      <c r="C68" s="39">
        <v>9</v>
      </c>
      <c r="D68" s="39">
        <v>8</v>
      </c>
      <c r="E68" s="39">
        <v>7</v>
      </c>
      <c r="F68" s="39">
        <v>6</v>
      </c>
      <c r="G68" s="39">
        <v>5</v>
      </c>
      <c r="H68" s="39">
        <v>4</v>
      </c>
      <c r="I68" s="39">
        <v>3</v>
      </c>
      <c r="J68" s="39">
        <v>2</v>
      </c>
      <c r="K68" s="38">
        <v>1</v>
      </c>
      <c r="L68" s="38">
        <v>0</v>
      </c>
    </row>
    <row r="69" spans="1:13" x14ac:dyDescent="0.25">
      <c r="A69" s="38" t="s">
        <v>2009</v>
      </c>
      <c r="B69" s="38">
        <f>B68*B67</f>
        <v>0</v>
      </c>
      <c r="C69" s="38">
        <f t="shared" ref="C69:J69" si="14">C68*C67</f>
        <v>0</v>
      </c>
      <c r="D69" s="38">
        <f t="shared" si="14"/>
        <v>0</v>
      </c>
      <c r="E69" s="38">
        <f t="shared" si="14"/>
        <v>0</v>
      </c>
      <c r="F69" s="38">
        <f t="shared" si="14"/>
        <v>0</v>
      </c>
      <c r="G69" s="38">
        <f t="shared" si="14"/>
        <v>0</v>
      </c>
      <c r="H69" s="38">
        <f t="shared" si="14"/>
        <v>0</v>
      </c>
      <c r="I69" s="38">
        <f t="shared" si="14"/>
        <v>0</v>
      </c>
      <c r="J69" s="38">
        <f t="shared" si="14"/>
        <v>0</v>
      </c>
    </row>
    <row r="70" spans="1:13" ht="15.75" x14ac:dyDescent="0.25">
      <c r="A70" s="38" t="s">
        <v>2010</v>
      </c>
      <c r="B70" s="38">
        <f>SUMPRODUCT(B69:J69)</f>
        <v>0</v>
      </c>
      <c r="C70" s="38" t="s">
        <v>2011</v>
      </c>
      <c r="D70" s="38">
        <f>MOD(B70,11)</f>
        <v>0</v>
      </c>
      <c r="E70" s="40" t="s">
        <v>2012</v>
      </c>
      <c r="F70" s="45">
        <f>IF(D70&lt;2,0,11-D70)</f>
        <v>0</v>
      </c>
      <c r="I70" s="41"/>
      <c r="J70" s="41"/>
    </row>
    <row r="71" spans="1:13" x14ac:dyDescent="0.25">
      <c r="A71" s="41"/>
      <c r="B71" s="41"/>
      <c r="C71" s="41"/>
      <c r="D71" s="41"/>
      <c r="E71" s="41"/>
      <c r="F71" s="41"/>
      <c r="G71" s="41"/>
      <c r="H71" s="41"/>
      <c r="I71" s="41"/>
      <c r="J71" s="41"/>
    </row>
    <row r="72" spans="1:13" x14ac:dyDescent="0.25">
      <c r="A72" s="38" t="s">
        <v>2007</v>
      </c>
      <c r="B72" s="39">
        <f>B67</f>
        <v>0</v>
      </c>
      <c r="C72" s="38">
        <f t="shared" ref="C72:L72" si="15">C67</f>
        <v>0</v>
      </c>
      <c r="D72" s="38">
        <f t="shared" si="15"/>
        <v>0</v>
      </c>
      <c r="E72" s="38">
        <f t="shared" si="15"/>
        <v>0</v>
      </c>
      <c r="F72" s="38">
        <f t="shared" si="15"/>
        <v>0</v>
      </c>
      <c r="G72" s="38">
        <f t="shared" si="15"/>
        <v>0</v>
      </c>
      <c r="H72" s="38">
        <f t="shared" si="15"/>
        <v>0</v>
      </c>
      <c r="I72" s="38">
        <f t="shared" si="15"/>
        <v>0</v>
      </c>
      <c r="J72" s="38">
        <f t="shared" si="15"/>
        <v>0</v>
      </c>
      <c r="K72" s="38">
        <f t="shared" si="15"/>
        <v>0</v>
      </c>
      <c r="L72" s="38">
        <f t="shared" si="15"/>
        <v>0</v>
      </c>
    </row>
    <row r="73" spans="1:13" x14ac:dyDescent="0.25">
      <c r="A73" s="38" t="s">
        <v>2008</v>
      </c>
      <c r="B73" s="38">
        <v>11</v>
      </c>
      <c r="C73" s="38">
        <v>10</v>
      </c>
      <c r="D73" s="38">
        <v>9</v>
      </c>
      <c r="E73" s="38">
        <v>8</v>
      </c>
      <c r="F73" s="38">
        <v>7</v>
      </c>
      <c r="G73" s="38">
        <v>6</v>
      </c>
      <c r="H73" s="38">
        <v>5</v>
      </c>
      <c r="I73" s="38">
        <v>4</v>
      </c>
      <c r="J73" s="38">
        <v>3</v>
      </c>
      <c r="K73" s="38">
        <v>2</v>
      </c>
    </row>
    <row r="74" spans="1:13" x14ac:dyDescent="0.25">
      <c r="A74" s="38" t="s">
        <v>2009</v>
      </c>
      <c r="B74" s="38">
        <f>B72*B73</f>
        <v>0</v>
      </c>
      <c r="C74" s="38">
        <f t="shared" ref="C74:K74" si="16">C72*C73</f>
        <v>0</v>
      </c>
      <c r="D74" s="38">
        <f t="shared" si="16"/>
        <v>0</v>
      </c>
      <c r="E74" s="38">
        <f t="shared" si="16"/>
        <v>0</v>
      </c>
      <c r="F74" s="38">
        <f t="shared" si="16"/>
        <v>0</v>
      </c>
      <c r="G74" s="38">
        <f t="shared" si="16"/>
        <v>0</v>
      </c>
      <c r="H74" s="38">
        <f t="shared" si="16"/>
        <v>0</v>
      </c>
      <c r="I74" s="38">
        <f t="shared" si="16"/>
        <v>0</v>
      </c>
      <c r="J74" s="38">
        <f t="shared" si="16"/>
        <v>0</v>
      </c>
      <c r="K74" s="38">
        <f t="shared" si="16"/>
        <v>0</v>
      </c>
    </row>
    <row r="75" spans="1:13" ht="15.75" x14ac:dyDescent="0.25">
      <c r="A75" s="38" t="s">
        <v>2010</v>
      </c>
      <c r="B75" s="38">
        <f>SUM(B74:K74)</f>
        <v>0</v>
      </c>
      <c r="C75" s="38" t="s">
        <v>2011</v>
      </c>
      <c r="D75" s="38">
        <f>MOD(B75,11)</f>
        <v>0</v>
      </c>
      <c r="E75" s="40" t="s">
        <v>2013</v>
      </c>
      <c r="F75" s="45">
        <f>IF(D75&lt;2,0,11-D75)</f>
        <v>0</v>
      </c>
      <c r="G75" s="41"/>
      <c r="H75" s="41"/>
      <c r="I75" s="41"/>
      <c r="J75" s="41"/>
    </row>
    <row r="76" spans="1:13" x14ac:dyDescent="0.25">
      <c r="A76" s="38" t="s">
        <v>2014</v>
      </c>
      <c r="B76" s="42" t="b">
        <f>IF(AND(K67*1=F70,L67*1=F75),TRUE)</f>
        <v>1</v>
      </c>
      <c r="C76" s="41"/>
      <c r="D76" s="41"/>
      <c r="E76" s="41"/>
      <c r="F76" s="41"/>
      <c r="G76" s="41"/>
      <c r="H76" s="41"/>
      <c r="I76" s="41"/>
      <c r="J76" s="41"/>
    </row>
  </sheetData>
  <sheetProtection algorithmName="SHA-512" hashValue="j4o8IcG24vKOrwm4nVp7vbva+pDdvIX9A4IY1mh9soYnKNxVM80TCQ6LLBmkErAlzfQznvUEVJVP3HhYQH9wRg==" saltValue="zDHGVAVNcNwNIFP+csMFOA==" spinCount="100000" sheet="1" objects="1" scenarios="1"/>
  <sortState xmlns:xlrd2="http://schemas.microsoft.com/office/spreadsheetml/2017/richdata2" ref="E2:E6">
    <sortCondition ref="E1:E6"/>
  </sortState>
  <conditionalFormatting sqref="B30">
    <cfRule type="cellIs" dxfId="58" priority="7" operator="equal">
      <formula>FALSE</formula>
    </cfRule>
    <cfRule type="cellIs" dxfId="57" priority="8" operator="equal">
      <formula>TRUE</formula>
    </cfRule>
  </conditionalFormatting>
  <conditionalFormatting sqref="B43">
    <cfRule type="cellIs" dxfId="56" priority="5" operator="equal">
      <formula>FALSE</formula>
    </cfRule>
    <cfRule type="cellIs" dxfId="55" priority="6" operator="equal">
      <formula>TRUE</formula>
    </cfRule>
  </conditionalFormatting>
  <conditionalFormatting sqref="B60">
    <cfRule type="cellIs" dxfId="54" priority="3" operator="equal">
      <formula>FALSE</formula>
    </cfRule>
    <cfRule type="cellIs" dxfId="53" priority="4" operator="equal">
      <formula>TRUE</formula>
    </cfRule>
  </conditionalFormatting>
  <conditionalFormatting sqref="B76">
    <cfRule type="cellIs" dxfId="52" priority="1" operator="equal">
      <formula>FALSE</formula>
    </cfRule>
    <cfRule type="cellIs" dxfId="51" priority="2" operator="equal">
      <formula>TRUE</formula>
    </cfRule>
  </conditionalFormatting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0FC2E-7428-485C-9495-F11CC1C5F44C}">
  <dimension ref="B1:BE596"/>
  <sheetViews>
    <sheetView workbookViewId="0">
      <selection activeCell="A2" sqref="A2"/>
    </sheetView>
  </sheetViews>
  <sheetFormatPr defaultRowHeight="15" x14ac:dyDescent="0.25"/>
  <cols>
    <col min="1" max="1" width="10.5703125" customWidth="1"/>
    <col min="2" max="2" width="48.85546875" customWidth="1"/>
    <col min="3" max="3" width="33.42578125" customWidth="1"/>
    <col min="4" max="4" width="24.42578125" customWidth="1"/>
    <col min="5" max="5" width="22.5703125" customWidth="1"/>
    <col min="6" max="6" width="70.5703125" customWidth="1"/>
    <col min="7" max="7" width="16.85546875" customWidth="1"/>
    <col min="8" max="8" width="25.28515625" customWidth="1"/>
    <col min="9" max="9" width="62.42578125" customWidth="1"/>
    <col min="10" max="10" width="23.42578125" customWidth="1"/>
    <col min="11" max="11" width="25.85546875" customWidth="1"/>
    <col min="12" max="12" width="41.140625" customWidth="1"/>
    <col min="13" max="13" width="28.42578125" customWidth="1"/>
    <col min="14" max="14" width="51" customWidth="1"/>
    <col min="15" max="15" width="34" customWidth="1"/>
    <col min="16" max="16" width="51.7109375" customWidth="1"/>
    <col min="17" max="17" width="21.7109375" customWidth="1"/>
    <col min="18" max="18" width="24.42578125" customWidth="1"/>
    <col min="19" max="19" width="39.7109375" customWidth="1"/>
    <col min="20" max="20" width="53" customWidth="1"/>
    <col min="21" max="21" width="26.85546875" customWidth="1"/>
    <col min="22" max="22" width="42.28515625" customWidth="1"/>
    <col min="23" max="23" width="36.42578125" customWidth="1"/>
    <col min="24" max="24" width="38.7109375" customWidth="1"/>
    <col min="25" max="25" width="48.5703125" customWidth="1"/>
    <col min="26" max="26" width="53.28515625" customWidth="1"/>
    <col min="27" max="27" width="33.28515625" customWidth="1"/>
    <col min="28" max="28" width="59.140625" customWidth="1"/>
    <col min="29" max="29" width="23" customWidth="1"/>
    <col min="30" max="30" width="26.28515625" customWidth="1"/>
    <col min="31" max="31" width="64.140625" customWidth="1"/>
    <col min="32" max="32" width="18.85546875" customWidth="1"/>
    <col min="33" max="33" width="22.85546875" customWidth="1"/>
    <col min="34" max="34" width="14.42578125" customWidth="1"/>
    <col min="35" max="35" width="23.28515625" customWidth="1"/>
    <col min="36" max="36" width="42.140625" customWidth="1"/>
    <col min="37" max="37" width="29.7109375" customWidth="1"/>
    <col min="38" max="38" width="23.85546875" customWidth="1"/>
    <col min="39" max="39" width="55.42578125" customWidth="1"/>
    <col min="40" max="40" width="26.42578125" customWidth="1"/>
    <col min="41" max="41" width="70.140625" bestFit="1" customWidth="1"/>
    <col min="44" max="44" width="0" hidden="1" customWidth="1"/>
    <col min="45" max="45" width="11.42578125" hidden="1" customWidth="1"/>
    <col min="46" max="49" width="0" hidden="1" customWidth="1"/>
    <col min="52" max="52" width="38.140625" bestFit="1" customWidth="1"/>
    <col min="53" max="53" width="27.140625" customWidth="1"/>
  </cols>
  <sheetData>
    <row r="1" spans="2:57" x14ac:dyDescent="0.25">
      <c r="BA1" t="s">
        <v>1406</v>
      </c>
      <c r="BB1" t="s">
        <v>1394</v>
      </c>
      <c r="BC1" t="s">
        <v>756</v>
      </c>
      <c r="BD1" t="s">
        <v>757</v>
      </c>
      <c r="BE1" t="s">
        <v>755</v>
      </c>
    </row>
    <row r="2" spans="2:57" x14ac:dyDescent="0.25">
      <c r="B2" t="s">
        <v>1383</v>
      </c>
      <c r="C2" t="s">
        <v>770</v>
      </c>
      <c r="D2" t="s">
        <v>1181</v>
      </c>
      <c r="E2" t="s">
        <v>1122</v>
      </c>
      <c r="F2" t="s">
        <v>1331</v>
      </c>
      <c r="G2" t="s">
        <v>1377</v>
      </c>
      <c r="H2" t="s">
        <v>1339</v>
      </c>
      <c r="I2" t="s">
        <v>1356</v>
      </c>
      <c r="J2" t="s">
        <v>1054</v>
      </c>
      <c r="K2" t="s">
        <v>949</v>
      </c>
      <c r="L2" t="s">
        <v>942</v>
      </c>
      <c r="M2" t="s">
        <v>1101</v>
      </c>
      <c r="N2" t="s">
        <v>954</v>
      </c>
      <c r="O2" t="s">
        <v>1067</v>
      </c>
      <c r="P2" t="s">
        <v>758</v>
      </c>
      <c r="Q2" t="s">
        <v>1062</v>
      </c>
      <c r="R2" t="s">
        <v>922</v>
      </c>
      <c r="S2" t="s">
        <v>907</v>
      </c>
      <c r="T2" t="s">
        <v>888</v>
      </c>
      <c r="U2" t="s">
        <v>935</v>
      </c>
      <c r="V2" t="s">
        <v>980</v>
      </c>
      <c r="W2" t="s">
        <v>984</v>
      </c>
      <c r="X2" t="s">
        <v>1017</v>
      </c>
      <c r="Y2" t="s">
        <v>987</v>
      </c>
      <c r="Z2" t="s">
        <v>809</v>
      </c>
      <c r="AA2" t="s">
        <v>1117</v>
      </c>
      <c r="AB2" t="s">
        <v>1006</v>
      </c>
      <c r="AC2" t="s">
        <v>859</v>
      </c>
      <c r="AD2" t="s">
        <v>829</v>
      </c>
      <c r="AE2" t="s">
        <v>957</v>
      </c>
      <c r="AF2" t="s">
        <v>993</v>
      </c>
      <c r="AG2" t="s">
        <v>1079</v>
      </c>
      <c r="AH2" t="s">
        <v>1387</v>
      </c>
      <c r="AI2" t="s">
        <v>1293</v>
      </c>
      <c r="AJ2" t="s">
        <v>1259</v>
      </c>
      <c r="AK2" t="s">
        <v>1256</v>
      </c>
      <c r="AL2" t="s">
        <v>1285</v>
      </c>
      <c r="AM2" t="s">
        <v>1268</v>
      </c>
      <c r="AN2" t="s">
        <v>1244</v>
      </c>
      <c r="AO2" t="s">
        <v>1277</v>
      </c>
      <c r="AZ2" t="e">
        <f>GpAtividade&amp;RamAtividade</f>
        <v>#REF!</v>
      </c>
      <c r="BA2" t="s">
        <v>1407</v>
      </c>
      <c r="BB2" t="s">
        <v>1383</v>
      </c>
      <c r="BC2" t="s">
        <v>1384</v>
      </c>
      <c r="BD2">
        <v>0.34</v>
      </c>
      <c r="BE2">
        <v>8411600</v>
      </c>
    </row>
    <row r="3" spans="2:57" x14ac:dyDescent="0.25">
      <c r="B3" t="s">
        <v>1384</v>
      </c>
      <c r="C3" t="s">
        <v>771</v>
      </c>
      <c r="D3" t="s">
        <v>1182</v>
      </c>
      <c r="E3" t="s">
        <v>1123</v>
      </c>
      <c r="F3" t="s">
        <v>1332</v>
      </c>
      <c r="G3" t="s">
        <v>1378</v>
      </c>
      <c r="H3" t="s">
        <v>1340</v>
      </c>
      <c r="I3" t="s">
        <v>1357</v>
      </c>
      <c r="J3" t="s">
        <v>1055</v>
      </c>
      <c r="K3" t="s">
        <v>950</v>
      </c>
      <c r="L3" t="s">
        <v>943</v>
      </c>
      <c r="M3" t="s">
        <v>1102</v>
      </c>
      <c r="N3" t="s">
        <v>955</v>
      </c>
      <c r="O3" t="s">
        <v>1068</v>
      </c>
      <c r="P3" t="s">
        <v>759</v>
      </c>
      <c r="Q3" t="s">
        <v>1063</v>
      </c>
      <c r="R3" t="s">
        <v>923</v>
      </c>
      <c r="S3" t="s">
        <v>908</v>
      </c>
      <c r="T3" t="s">
        <v>889</v>
      </c>
      <c r="U3" t="s">
        <v>936</v>
      </c>
      <c r="V3" t="s">
        <v>981</v>
      </c>
      <c r="W3" t="s">
        <v>985</v>
      </c>
      <c r="X3" t="s">
        <v>1018</v>
      </c>
      <c r="Y3" t="s">
        <v>833</v>
      </c>
      <c r="Z3" t="s">
        <v>810</v>
      </c>
      <c r="AA3" t="s">
        <v>1118</v>
      </c>
      <c r="AB3" t="s">
        <v>1007</v>
      </c>
      <c r="AC3" t="s">
        <v>860</v>
      </c>
      <c r="AD3" t="s">
        <v>830</v>
      </c>
      <c r="AE3" t="s">
        <v>958</v>
      </c>
      <c r="AF3" t="s">
        <v>994</v>
      </c>
      <c r="AG3" t="s">
        <v>1080</v>
      </c>
      <c r="AH3" t="s">
        <v>1389</v>
      </c>
      <c r="AI3" t="s">
        <v>1294</v>
      </c>
      <c r="AJ3" t="s">
        <v>1260</v>
      </c>
      <c r="AK3" t="s">
        <v>1257</v>
      </c>
      <c r="AL3" t="s">
        <v>1286</v>
      </c>
      <c r="AM3" t="s">
        <v>1269</v>
      </c>
      <c r="AN3" t="s">
        <v>1245</v>
      </c>
      <c r="AO3" t="s">
        <v>1278</v>
      </c>
      <c r="AS3" t="s">
        <v>1403</v>
      </c>
      <c r="AT3" t="e">
        <f>MATCH('1 - Solicitação'!#REF!,GrupoRamoAtividade,0)</f>
        <v>#REF!</v>
      </c>
      <c r="BA3" t="s">
        <v>1408</v>
      </c>
      <c r="BB3" t="s">
        <v>1383</v>
      </c>
      <c r="BC3" t="s">
        <v>1385</v>
      </c>
      <c r="BD3">
        <v>0.48</v>
      </c>
      <c r="BE3">
        <v>7031</v>
      </c>
    </row>
    <row r="4" spans="2:57" x14ac:dyDescent="0.25">
      <c r="B4" t="s">
        <v>1385</v>
      </c>
      <c r="C4" t="s">
        <v>772</v>
      </c>
      <c r="D4" t="s">
        <v>1183</v>
      </c>
      <c r="E4" t="s">
        <v>1124</v>
      </c>
      <c r="F4" t="s">
        <v>1333</v>
      </c>
      <c r="G4" t="s">
        <v>1379</v>
      </c>
      <c r="H4" t="s">
        <v>1341</v>
      </c>
      <c r="I4" t="s">
        <v>1358</v>
      </c>
      <c r="J4" t="s">
        <v>1056</v>
      </c>
      <c r="K4" t="s">
        <v>951</v>
      </c>
      <c r="L4" t="s">
        <v>944</v>
      </c>
      <c r="M4" t="s">
        <v>1103</v>
      </c>
      <c r="N4" t="s">
        <v>956</v>
      </c>
      <c r="O4" t="s">
        <v>1069</v>
      </c>
      <c r="P4" t="s">
        <v>760</v>
      </c>
      <c r="Q4" t="s">
        <v>1064</v>
      </c>
      <c r="R4" t="s">
        <v>924</v>
      </c>
      <c r="S4" t="s">
        <v>909</v>
      </c>
      <c r="T4" t="s">
        <v>890</v>
      </c>
      <c r="U4" t="s">
        <v>937</v>
      </c>
      <c r="V4" t="s">
        <v>982</v>
      </c>
      <c r="W4" t="s">
        <v>986</v>
      </c>
      <c r="X4" t="s">
        <v>1019</v>
      </c>
      <c r="Y4" t="s">
        <v>988</v>
      </c>
      <c r="Z4" t="s">
        <v>811</v>
      </c>
      <c r="AA4" t="s">
        <v>1119</v>
      </c>
      <c r="AB4" t="s">
        <v>1008</v>
      </c>
      <c r="AC4" t="s">
        <v>861</v>
      </c>
      <c r="AD4" t="s">
        <v>831</v>
      </c>
      <c r="AE4" t="s">
        <v>959</v>
      </c>
      <c r="AF4" t="s">
        <v>996</v>
      </c>
      <c r="AG4" t="s">
        <v>1081</v>
      </c>
      <c r="AH4" t="s">
        <v>1391</v>
      </c>
      <c r="AI4" t="s">
        <v>1295</v>
      </c>
      <c r="AJ4" t="s">
        <v>1261</v>
      </c>
      <c r="AK4" t="s">
        <v>1258</v>
      </c>
      <c r="AL4" t="s">
        <v>1287</v>
      </c>
      <c r="AM4" t="s">
        <v>1270</v>
      </c>
      <c r="AN4" t="s">
        <v>1246</v>
      </c>
      <c r="AO4" t="s">
        <v>1279</v>
      </c>
      <c r="AS4" t="s">
        <v>1398</v>
      </c>
      <c r="AT4">
        <f>COUNTA(INDEX(TblRamosAtividade,,MATCH('1 - Solicitação'!#REF!,GrupoRamoAtividade,0)))</f>
        <v>1</v>
      </c>
      <c r="BA4" t="s">
        <v>1409</v>
      </c>
      <c r="BB4" t="s">
        <v>1383</v>
      </c>
      <c r="BC4" t="s">
        <v>1386</v>
      </c>
      <c r="BD4">
        <v>0.45</v>
      </c>
      <c r="BE4">
        <v>6912500</v>
      </c>
    </row>
    <row r="5" spans="2:57" x14ac:dyDescent="0.25">
      <c r="B5" t="s">
        <v>1386</v>
      </c>
      <c r="C5" t="s">
        <v>773</v>
      </c>
      <c r="D5" t="s">
        <v>1184</v>
      </c>
      <c r="E5" t="s">
        <v>1125</v>
      </c>
      <c r="F5" t="s">
        <v>1334</v>
      </c>
      <c r="G5" t="s">
        <v>1380</v>
      </c>
      <c r="H5" t="s">
        <v>1342</v>
      </c>
      <c r="I5" t="s">
        <v>1359</v>
      </c>
      <c r="J5" t="s">
        <v>1057</v>
      </c>
      <c r="K5" t="s">
        <v>952</v>
      </c>
      <c r="L5" t="s">
        <v>945</v>
      </c>
      <c r="M5" t="s">
        <v>1104</v>
      </c>
      <c r="O5" t="s">
        <v>1070</v>
      </c>
      <c r="P5" t="s">
        <v>761</v>
      </c>
      <c r="Q5" t="s">
        <v>1065</v>
      </c>
      <c r="R5" t="s">
        <v>925</v>
      </c>
      <c r="S5" t="s">
        <v>910</v>
      </c>
      <c r="T5" t="s">
        <v>891</v>
      </c>
      <c r="U5" t="s">
        <v>938</v>
      </c>
      <c r="V5" t="s">
        <v>983</v>
      </c>
      <c r="X5" t="s">
        <v>1020</v>
      </c>
      <c r="Y5" t="s">
        <v>989</v>
      </c>
      <c r="Z5" t="s">
        <v>812</v>
      </c>
      <c r="AA5" t="s">
        <v>1120</v>
      </c>
      <c r="AB5" t="s">
        <v>1009</v>
      </c>
      <c r="AC5" t="s">
        <v>862</v>
      </c>
      <c r="AD5" t="s">
        <v>832</v>
      </c>
      <c r="AE5" t="s">
        <v>960</v>
      </c>
      <c r="AF5" t="s">
        <v>997</v>
      </c>
      <c r="AG5" t="s">
        <v>1082</v>
      </c>
      <c r="AH5" t="s">
        <v>1393</v>
      </c>
      <c r="AI5" t="s">
        <v>1296</v>
      </c>
      <c r="AJ5" t="s">
        <v>1262</v>
      </c>
      <c r="AK5" t="s">
        <v>1283</v>
      </c>
      <c r="AL5" t="s">
        <v>1288</v>
      </c>
      <c r="AM5" t="s">
        <v>1271</v>
      </c>
      <c r="AN5" t="s">
        <v>1247</v>
      </c>
      <c r="AO5" t="s">
        <v>1280</v>
      </c>
      <c r="AS5" t="s">
        <v>1404</v>
      </c>
      <c r="AT5" t="e" cm="1">
        <f t="array" aca="1" ref="AT5" ca="1">OFFSET($A$2,1,MATCH('1 - Solicitação'!#REF!,GrupoRamoAtividade,0),COUNTA(INDEX(TblRamosAtividade,,MATCH('1 - Solicitação'!#REF!,GrupoRamoAtividade,0))))</f>
        <v>#REF!</v>
      </c>
      <c r="BA5" t="s">
        <v>1410</v>
      </c>
      <c r="BB5" t="s">
        <v>770</v>
      </c>
      <c r="BC5" t="s">
        <v>771</v>
      </c>
      <c r="BD5">
        <v>0.43</v>
      </c>
      <c r="BE5">
        <v>111399</v>
      </c>
    </row>
    <row r="6" spans="2:57" x14ac:dyDescent="0.25">
      <c r="C6" t="s">
        <v>774</v>
      </c>
      <c r="D6" t="s">
        <v>1185</v>
      </c>
      <c r="E6" t="s">
        <v>1126</v>
      </c>
      <c r="F6" t="s">
        <v>1335</v>
      </c>
      <c r="G6" t="s">
        <v>1329</v>
      </c>
      <c r="H6" t="s">
        <v>1343</v>
      </c>
      <c r="I6" t="s">
        <v>1360</v>
      </c>
      <c r="J6" t="s">
        <v>1058</v>
      </c>
      <c r="K6" t="s">
        <v>931</v>
      </c>
      <c r="L6" t="s">
        <v>946</v>
      </c>
      <c r="M6" t="s">
        <v>1105</v>
      </c>
      <c r="O6" t="s">
        <v>1071</v>
      </c>
      <c r="P6" t="s">
        <v>762</v>
      </c>
      <c r="Q6" t="s">
        <v>1066</v>
      </c>
      <c r="R6" t="s">
        <v>926</v>
      </c>
      <c r="S6" t="s">
        <v>911</v>
      </c>
      <c r="T6" t="s">
        <v>892</v>
      </c>
      <c r="U6" t="s">
        <v>939</v>
      </c>
      <c r="X6" t="s">
        <v>1021</v>
      </c>
      <c r="Y6" t="s">
        <v>990</v>
      </c>
      <c r="Z6" t="s">
        <v>813</v>
      </c>
      <c r="AA6" t="s">
        <v>1121</v>
      </c>
      <c r="AB6" t="s">
        <v>1010</v>
      </c>
      <c r="AC6" t="s">
        <v>863</v>
      </c>
      <c r="AD6" t="s">
        <v>834</v>
      </c>
      <c r="AE6" t="s">
        <v>961</v>
      </c>
      <c r="AF6" t="s">
        <v>998</v>
      </c>
      <c r="AG6" t="s">
        <v>1083</v>
      </c>
      <c r="AI6" t="s">
        <v>1297</v>
      </c>
      <c r="AJ6" t="s">
        <v>1263</v>
      </c>
      <c r="AK6" t="s">
        <v>1284</v>
      </c>
      <c r="AL6" t="s">
        <v>1289</v>
      </c>
      <c r="AM6" t="s">
        <v>1272</v>
      </c>
      <c r="AN6" t="s">
        <v>1248</v>
      </c>
      <c r="AO6" t="s">
        <v>1281</v>
      </c>
      <c r="BA6" t="s">
        <v>1411</v>
      </c>
      <c r="BB6" t="s">
        <v>770</v>
      </c>
      <c r="BC6" t="s">
        <v>772</v>
      </c>
      <c r="BD6">
        <v>0.43</v>
      </c>
      <c r="BE6">
        <v>133499</v>
      </c>
    </row>
    <row r="7" spans="2:57" x14ac:dyDescent="0.25">
      <c r="C7" t="s">
        <v>775</v>
      </c>
      <c r="D7" t="s">
        <v>1186</v>
      </c>
      <c r="E7" t="s">
        <v>1127</v>
      </c>
      <c r="F7" t="s">
        <v>1336</v>
      </c>
      <c r="G7" t="s">
        <v>1381</v>
      </c>
      <c r="H7" t="s">
        <v>1344</v>
      </c>
      <c r="I7" t="s">
        <v>1361</v>
      </c>
      <c r="J7" t="s">
        <v>1059</v>
      </c>
      <c r="K7" t="s">
        <v>953</v>
      </c>
      <c r="L7" t="s">
        <v>947</v>
      </c>
      <c r="M7" t="s">
        <v>1106</v>
      </c>
      <c r="O7" t="s">
        <v>1072</v>
      </c>
      <c r="P7" t="s">
        <v>763</v>
      </c>
      <c r="R7" t="s">
        <v>927</v>
      </c>
      <c r="S7" t="s">
        <v>912</v>
      </c>
      <c r="T7" t="s">
        <v>893</v>
      </c>
      <c r="U7" t="s">
        <v>940</v>
      </c>
      <c r="X7" t="s">
        <v>1022</v>
      </c>
      <c r="Y7" t="s">
        <v>991</v>
      </c>
      <c r="Z7" t="s">
        <v>814</v>
      </c>
      <c r="AB7" t="s">
        <v>1011</v>
      </c>
      <c r="AC7" t="s">
        <v>864</v>
      </c>
      <c r="AD7" t="s">
        <v>835</v>
      </c>
      <c r="AE7" t="s">
        <v>962</v>
      </c>
      <c r="AF7" t="s">
        <v>999</v>
      </c>
      <c r="AG7" t="s">
        <v>1084</v>
      </c>
      <c r="AI7" t="s">
        <v>1298</v>
      </c>
      <c r="AJ7" t="s">
        <v>1264</v>
      </c>
      <c r="AL7" t="s">
        <v>1290</v>
      </c>
      <c r="AM7" t="s">
        <v>1273</v>
      </c>
      <c r="AN7" t="s">
        <v>1249</v>
      </c>
      <c r="AO7" t="s">
        <v>1282</v>
      </c>
      <c r="AR7" t="s">
        <v>1405</v>
      </c>
      <c r="BA7" t="s">
        <v>1412</v>
      </c>
      <c r="BB7" t="s">
        <v>770</v>
      </c>
      <c r="BC7" t="s">
        <v>773</v>
      </c>
      <c r="BD7">
        <v>0.43</v>
      </c>
      <c r="BE7">
        <v>135100</v>
      </c>
    </row>
    <row r="8" spans="2:57" x14ac:dyDescent="0.25">
      <c r="C8" t="s">
        <v>776</v>
      </c>
      <c r="D8" t="s">
        <v>1188</v>
      </c>
      <c r="E8" t="s">
        <v>1128</v>
      </c>
      <c r="F8" t="s">
        <v>1337</v>
      </c>
      <c r="G8" t="s">
        <v>1348</v>
      </c>
      <c r="H8" t="s">
        <v>1345</v>
      </c>
      <c r="I8" t="s">
        <v>1362</v>
      </c>
      <c r="J8" t="s">
        <v>1024</v>
      </c>
      <c r="L8" t="s">
        <v>948</v>
      </c>
      <c r="M8" t="s">
        <v>1107</v>
      </c>
      <c r="O8" t="s">
        <v>1073</v>
      </c>
      <c r="P8" t="s">
        <v>764</v>
      </c>
      <c r="R8" t="s">
        <v>928</v>
      </c>
      <c r="S8" t="s">
        <v>913</v>
      </c>
      <c r="T8" t="s">
        <v>894</v>
      </c>
      <c r="U8" t="s">
        <v>941</v>
      </c>
      <c r="X8" t="s">
        <v>1023</v>
      </c>
      <c r="Y8" t="s">
        <v>992</v>
      </c>
      <c r="Z8" t="s">
        <v>815</v>
      </c>
      <c r="AB8" t="s">
        <v>1012</v>
      </c>
      <c r="AC8" t="s">
        <v>865</v>
      </c>
      <c r="AD8" t="s">
        <v>836</v>
      </c>
      <c r="AE8" t="s">
        <v>963</v>
      </c>
      <c r="AF8" t="s">
        <v>1000</v>
      </c>
      <c r="AG8" t="s">
        <v>1085</v>
      </c>
      <c r="AI8" t="s">
        <v>1299</v>
      </c>
      <c r="AJ8" t="s">
        <v>1265</v>
      </c>
      <c r="AL8" t="s">
        <v>1291</v>
      </c>
      <c r="AM8" t="s">
        <v>1274</v>
      </c>
      <c r="AN8" t="s">
        <v>1250</v>
      </c>
      <c r="AO8" t="s">
        <v>1324</v>
      </c>
      <c r="BA8" t="s">
        <v>1413</v>
      </c>
      <c r="BB8" t="s">
        <v>770</v>
      </c>
      <c r="BC8" t="s">
        <v>774</v>
      </c>
      <c r="BD8">
        <v>0.43</v>
      </c>
      <c r="BE8">
        <v>134200</v>
      </c>
    </row>
    <row r="9" spans="2:57" x14ac:dyDescent="0.25">
      <c r="C9" t="s">
        <v>777</v>
      </c>
      <c r="D9" t="s">
        <v>1189</v>
      </c>
      <c r="E9" t="s">
        <v>1129</v>
      </c>
      <c r="F9" t="s">
        <v>1338</v>
      </c>
      <c r="G9" t="s">
        <v>1382</v>
      </c>
      <c r="H9" t="s">
        <v>1346</v>
      </c>
      <c r="I9" t="s">
        <v>1363</v>
      </c>
      <c r="J9" t="s">
        <v>1060</v>
      </c>
      <c r="M9" t="s">
        <v>1108</v>
      </c>
      <c r="O9" t="s">
        <v>1074</v>
      </c>
      <c r="P9" t="s">
        <v>765</v>
      </c>
      <c r="R9" t="s">
        <v>929</v>
      </c>
      <c r="S9" t="s">
        <v>914</v>
      </c>
      <c r="T9" t="s">
        <v>895</v>
      </c>
      <c r="X9" t="s">
        <v>1025</v>
      </c>
      <c r="Z9" t="s">
        <v>816</v>
      </c>
      <c r="AB9" t="s">
        <v>1013</v>
      </c>
      <c r="AC9" t="s">
        <v>866</v>
      </c>
      <c r="AD9" t="s">
        <v>837</v>
      </c>
      <c r="AE9" t="s">
        <v>964</v>
      </c>
      <c r="AF9" t="s">
        <v>1001</v>
      </c>
      <c r="AG9" t="s">
        <v>1086</v>
      </c>
      <c r="AI9" t="s">
        <v>1300</v>
      </c>
      <c r="AJ9" t="s">
        <v>1266</v>
      </c>
      <c r="AL9" t="s">
        <v>1292</v>
      </c>
      <c r="AM9" t="s">
        <v>1275</v>
      </c>
      <c r="AN9" t="s">
        <v>1251</v>
      </c>
      <c r="AO9" t="s">
        <v>1325</v>
      </c>
      <c r="BA9" t="s">
        <v>1414</v>
      </c>
      <c r="BB9" t="s">
        <v>770</v>
      </c>
      <c r="BC9" t="s">
        <v>775</v>
      </c>
      <c r="BD9">
        <v>0.43</v>
      </c>
      <c r="BE9">
        <v>113000</v>
      </c>
    </row>
    <row r="10" spans="2:57" x14ac:dyDescent="0.25">
      <c r="C10" t="s">
        <v>778</v>
      </c>
      <c r="D10" t="s">
        <v>1190</v>
      </c>
      <c r="E10" t="s">
        <v>1130</v>
      </c>
      <c r="H10" t="s">
        <v>1347</v>
      </c>
      <c r="I10" t="s">
        <v>1291</v>
      </c>
      <c r="J10" t="s">
        <v>1061</v>
      </c>
      <c r="M10" t="s">
        <v>1109</v>
      </c>
      <c r="O10" t="s">
        <v>1075</v>
      </c>
      <c r="P10" t="s">
        <v>766</v>
      </c>
      <c r="R10" t="s">
        <v>930</v>
      </c>
      <c r="S10" t="s">
        <v>915</v>
      </c>
      <c r="T10" t="s">
        <v>896</v>
      </c>
      <c r="X10" t="s">
        <v>1026</v>
      </c>
      <c r="Z10" t="s">
        <v>817</v>
      </c>
      <c r="AB10" t="s">
        <v>1014</v>
      </c>
      <c r="AC10" t="s">
        <v>867</v>
      </c>
      <c r="AD10" t="s">
        <v>838</v>
      </c>
      <c r="AE10" t="s">
        <v>965</v>
      </c>
      <c r="AF10" t="s">
        <v>1004</v>
      </c>
      <c r="AG10" t="s">
        <v>1087</v>
      </c>
      <c r="AI10" t="s">
        <v>1301</v>
      </c>
      <c r="AJ10" t="s">
        <v>1267</v>
      </c>
      <c r="AM10" t="s">
        <v>1276</v>
      </c>
      <c r="AN10" t="s">
        <v>1252</v>
      </c>
      <c r="AO10" t="s">
        <v>1326</v>
      </c>
      <c r="BA10" t="s">
        <v>1415</v>
      </c>
      <c r="BB10" t="s">
        <v>770</v>
      </c>
      <c r="BC10" t="s">
        <v>776</v>
      </c>
      <c r="BD10">
        <v>0.43</v>
      </c>
      <c r="BE10">
        <v>121101</v>
      </c>
    </row>
    <row r="11" spans="2:57" x14ac:dyDescent="0.25">
      <c r="C11" t="s">
        <v>779</v>
      </c>
      <c r="D11" t="s">
        <v>1191</v>
      </c>
      <c r="E11" t="s">
        <v>1131</v>
      </c>
      <c r="H11" t="s">
        <v>1349</v>
      </c>
      <c r="I11" t="s">
        <v>1364</v>
      </c>
      <c r="M11" t="s">
        <v>1110</v>
      </c>
      <c r="O11" t="s">
        <v>1076</v>
      </c>
      <c r="P11" t="s">
        <v>767</v>
      </c>
      <c r="R11" t="s">
        <v>932</v>
      </c>
      <c r="S11" t="s">
        <v>916</v>
      </c>
      <c r="T11" t="s">
        <v>897</v>
      </c>
      <c r="X11" t="s">
        <v>1027</v>
      </c>
      <c r="Z11" t="s">
        <v>818</v>
      </c>
      <c r="AB11" t="s">
        <v>1002</v>
      </c>
      <c r="AC11" t="s">
        <v>868</v>
      </c>
      <c r="AD11" t="s">
        <v>839</v>
      </c>
      <c r="AE11" t="s">
        <v>966</v>
      </c>
      <c r="AF11" t="s">
        <v>1005</v>
      </c>
      <c r="AG11" t="s">
        <v>1088</v>
      </c>
      <c r="AI11" t="s">
        <v>1302</v>
      </c>
      <c r="AN11" t="s">
        <v>1253</v>
      </c>
      <c r="AO11" t="s">
        <v>1327</v>
      </c>
      <c r="BA11" t="s">
        <v>1416</v>
      </c>
      <c r="BB11" t="s">
        <v>770</v>
      </c>
      <c r="BC11" t="s">
        <v>777</v>
      </c>
      <c r="BD11">
        <v>0.43</v>
      </c>
      <c r="BE11">
        <v>121999</v>
      </c>
    </row>
    <row r="12" spans="2:57" x14ac:dyDescent="0.25">
      <c r="C12" t="s">
        <v>780</v>
      </c>
      <c r="D12" t="s">
        <v>1192</v>
      </c>
      <c r="E12" t="s">
        <v>1132</v>
      </c>
      <c r="H12" t="s">
        <v>1350</v>
      </c>
      <c r="I12" t="s">
        <v>1365</v>
      </c>
      <c r="M12" t="s">
        <v>1111</v>
      </c>
      <c r="O12" t="s">
        <v>1077</v>
      </c>
      <c r="P12" t="s">
        <v>768</v>
      </c>
      <c r="R12" t="s">
        <v>933</v>
      </c>
      <c r="S12" t="s">
        <v>917</v>
      </c>
      <c r="T12" t="s">
        <v>898</v>
      </c>
      <c r="X12" t="s">
        <v>1028</v>
      </c>
      <c r="Z12" t="s">
        <v>819</v>
      </c>
      <c r="AB12" t="s">
        <v>1003</v>
      </c>
      <c r="AC12" t="s">
        <v>869</v>
      </c>
      <c r="AD12" t="s">
        <v>840</v>
      </c>
      <c r="AE12" t="s">
        <v>967</v>
      </c>
      <c r="AG12" t="s">
        <v>1089</v>
      </c>
      <c r="AI12" t="s">
        <v>1303</v>
      </c>
      <c r="AN12" t="s">
        <v>1254</v>
      </c>
      <c r="AO12" t="s">
        <v>1328</v>
      </c>
      <c r="BA12" t="s">
        <v>1417</v>
      </c>
      <c r="BB12" t="s">
        <v>770</v>
      </c>
      <c r="BC12" t="s">
        <v>778</v>
      </c>
      <c r="BD12">
        <v>0.43</v>
      </c>
      <c r="BE12">
        <v>114800</v>
      </c>
    </row>
    <row r="13" spans="2:57" x14ac:dyDescent="0.25">
      <c r="C13" t="s">
        <v>781</v>
      </c>
      <c r="D13" t="s">
        <v>1193</v>
      </c>
      <c r="E13" t="s">
        <v>1133</v>
      </c>
      <c r="H13" t="s">
        <v>1351</v>
      </c>
      <c r="M13" t="s">
        <v>1112</v>
      </c>
      <c r="O13" t="s">
        <v>1078</v>
      </c>
      <c r="P13" t="s">
        <v>769</v>
      </c>
      <c r="R13" t="s">
        <v>934</v>
      </c>
      <c r="S13" t="s">
        <v>918</v>
      </c>
      <c r="T13" t="s">
        <v>899</v>
      </c>
      <c r="X13" t="s">
        <v>1029</v>
      </c>
      <c r="Z13" t="s">
        <v>820</v>
      </c>
      <c r="AB13" t="s">
        <v>1015</v>
      </c>
      <c r="AC13" t="s">
        <v>870</v>
      </c>
      <c r="AD13" t="s">
        <v>841</v>
      </c>
      <c r="AE13" t="s">
        <v>968</v>
      </c>
      <c r="AG13" t="s">
        <v>1090</v>
      </c>
      <c r="AI13" t="s">
        <v>1304</v>
      </c>
      <c r="AN13" t="s">
        <v>1255</v>
      </c>
      <c r="AO13" t="s">
        <v>1329</v>
      </c>
      <c r="BA13" t="s">
        <v>1418</v>
      </c>
      <c r="BB13" t="s">
        <v>770</v>
      </c>
      <c r="BC13" t="s">
        <v>779</v>
      </c>
      <c r="BD13">
        <v>0.43</v>
      </c>
      <c r="BE13">
        <v>142300</v>
      </c>
    </row>
    <row r="14" spans="2:57" x14ac:dyDescent="0.25">
      <c r="C14" t="s">
        <v>782</v>
      </c>
      <c r="D14" t="s">
        <v>1194</v>
      </c>
      <c r="E14" t="s">
        <v>1134</v>
      </c>
      <c r="H14" t="s">
        <v>1352</v>
      </c>
      <c r="M14" t="s">
        <v>1113</v>
      </c>
      <c r="S14" t="s">
        <v>919</v>
      </c>
      <c r="T14" t="s">
        <v>900</v>
      </c>
      <c r="X14" t="s">
        <v>1030</v>
      </c>
      <c r="Z14" t="s">
        <v>821</v>
      </c>
      <c r="AB14" t="s">
        <v>995</v>
      </c>
      <c r="AC14" t="s">
        <v>871</v>
      </c>
      <c r="AD14" t="s">
        <v>842</v>
      </c>
      <c r="AE14" t="s">
        <v>969</v>
      </c>
      <c r="AG14" t="s">
        <v>1091</v>
      </c>
      <c r="AI14" t="s">
        <v>1305</v>
      </c>
      <c r="AO14" t="s">
        <v>1330</v>
      </c>
      <c r="BA14" t="s">
        <v>1419</v>
      </c>
      <c r="BB14" t="s">
        <v>770</v>
      </c>
      <c r="BC14" t="s">
        <v>780</v>
      </c>
      <c r="BD14">
        <v>0.43</v>
      </c>
      <c r="BE14">
        <v>112199</v>
      </c>
    </row>
    <row r="15" spans="2:57" x14ac:dyDescent="0.25">
      <c r="C15" t="s">
        <v>783</v>
      </c>
      <c r="D15" t="s">
        <v>1195</v>
      </c>
      <c r="E15" t="s">
        <v>1135</v>
      </c>
      <c r="M15" t="s">
        <v>1114</v>
      </c>
      <c r="S15" t="s">
        <v>920</v>
      </c>
      <c r="T15" t="s">
        <v>881</v>
      </c>
      <c r="X15" t="s">
        <v>1031</v>
      </c>
      <c r="Z15" t="s">
        <v>822</v>
      </c>
      <c r="AB15" t="s">
        <v>1016</v>
      </c>
      <c r="AC15" t="s">
        <v>872</v>
      </c>
      <c r="AD15" t="s">
        <v>843</v>
      </c>
      <c r="AE15" t="s">
        <v>970</v>
      </c>
      <c r="AG15" t="s">
        <v>1092</v>
      </c>
      <c r="AI15" t="s">
        <v>1306</v>
      </c>
      <c r="AO15" t="s">
        <v>1367</v>
      </c>
      <c r="BA15" t="s">
        <v>1420</v>
      </c>
      <c r="BB15" t="s">
        <v>770</v>
      </c>
      <c r="BC15" t="s">
        <v>781</v>
      </c>
      <c r="BD15">
        <v>0.43</v>
      </c>
      <c r="BE15">
        <v>122900</v>
      </c>
    </row>
    <row r="16" spans="2:57" x14ac:dyDescent="0.25">
      <c r="C16" t="s">
        <v>784</v>
      </c>
      <c r="D16" t="s">
        <v>1196</v>
      </c>
      <c r="E16" t="s">
        <v>1136</v>
      </c>
      <c r="M16" t="s">
        <v>1115</v>
      </c>
      <c r="S16" t="s">
        <v>921</v>
      </c>
      <c r="T16" t="s">
        <v>901</v>
      </c>
      <c r="X16" t="s">
        <v>1032</v>
      </c>
      <c r="Z16" t="s">
        <v>823</v>
      </c>
      <c r="AB16" t="s">
        <v>1098</v>
      </c>
      <c r="AC16" t="s">
        <v>873</v>
      </c>
      <c r="AD16" t="s">
        <v>844</v>
      </c>
      <c r="AE16" t="s">
        <v>971</v>
      </c>
      <c r="AG16" t="s">
        <v>1093</v>
      </c>
      <c r="AI16" t="s">
        <v>1307</v>
      </c>
      <c r="AO16" t="s">
        <v>1366</v>
      </c>
      <c r="BA16" t="s">
        <v>1421</v>
      </c>
      <c r="BB16" t="s">
        <v>770</v>
      </c>
      <c r="BC16" t="s">
        <v>782</v>
      </c>
      <c r="BD16">
        <v>0.43</v>
      </c>
      <c r="BE16">
        <v>139306</v>
      </c>
    </row>
    <row r="17" spans="3:57" x14ac:dyDescent="0.25">
      <c r="C17" t="s">
        <v>785</v>
      </c>
      <c r="D17" t="s">
        <v>1197</v>
      </c>
      <c r="E17" t="s">
        <v>1137</v>
      </c>
      <c r="M17" t="s">
        <v>1116</v>
      </c>
      <c r="T17" t="s">
        <v>902</v>
      </c>
      <c r="X17" t="s">
        <v>1033</v>
      </c>
      <c r="Z17" t="s">
        <v>824</v>
      </c>
      <c r="AB17" t="s">
        <v>1100</v>
      </c>
      <c r="AC17" t="s">
        <v>874</v>
      </c>
      <c r="AD17" t="s">
        <v>845</v>
      </c>
      <c r="AE17" t="s">
        <v>972</v>
      </c>
      <c r="AG17" t="s">
        <v>1094</v>
      </c>
      <c r="AI17" t="s">
        <v>1308</v>
      </c>
      <c r="AO17" t="s">
        <v>1368</v>
      </c>
      <c r="BA17" t="s">
        <v>1422</v>
      </c>
      <c r="BB17" t="s">
        <v>770</v>
      </c>
      <c r="BC17" t="s">
        <v>783</v>
      </c>
      <c r="BD17">
        <v>0.43</v>
      </c>
      <c r="BE17">
        <v>220906</v>
      </c>
    </row>
    <row r="18" spans="3:57" x14ac:dyDescent="0.25">
      <c r="C18" t="s">
        <v>786</v>
      </c>
      <c r="D18" t="s">
        <v>1198</v>
      </c>
      <c r="E18" t="s">
        <v>1138</v>
      </c>
      <c r="T18" t="s">
        <v>903</v>
      </c>
      <c r="X18" t="s">
        <v>1034</v>
      </c>
      <c r="Z18" t="s">
        <v>825</v>
      </c>
      <c r="AB18" t="s">
        <v>1099</v>
      </c>
      <c r="AC18" t="s">
        <v>875</v>
      </c>
      <c r="AD18" t="s">
        <v>847</v>
      </c>
      <c r="AE18" t="s">
        <v>973</v>
      </c>
      <c r="AG18" t="s">
        <v>1095</v>
      </c>
      <c r="AI18" t="s">
        <v>1309</v>
      </c>
      <c r="AO18" t="s">
        <v>1369</v>
      </c>
      <c r="BA18" t="s">
        <v>1423</v>
      </c>
      <c r="BB18" t="s">
        <v>770</v>
      </c>
      <c r="BC18" t="s">
        <v>784</v>
      </c>
      <c r="BD18">
        <v>0.43</v>
      </c>
      <c r="BE18">
        <v>139399</v>
      </c>
    </row>
    <row r="19" spans="3:57" x14ac:dyDescent="0.25">
      <c r="C19" t="s">
        <v>787</v>
      </c>
      <c r="D19" t="s">
        <v>1199</v>
      </c>
      <c r="E19" t="s">
        <v>1139</v>
      </c>
      <c r="T19" t="s">
        <v>904</v>
      </c>
      <c r="X19" t="s">
        <v>1035</v>
      </c>
      <c r="Z19" t="s">
        <v>826</v>
      </c>
      <c r="AC19" t="s">
        <v>876</v>
      </c>
      <c r="AD19" t="s">
        <v>848</v>
      </c>
      <c r="AE19" t="s">
        <v>975</v>
      </c>
      <c r="AG19" t="s">
        <v>1096</v>
      </c>
      <c r="AI19" t="s">
        <v>1310</v>
      </c>
      <c r="AO19" t="s">
        <v>1370</v>
      </c>
      <c r="BA19" t="s">
        <v>1424</v>
      </c>
      <c r="BB19" t="s">
        <v>770</v>
      </c>
      <c r="BC19" t="s">
        <v>785</v>
      </c>
      <c r="BD19">
        <v>0.22</v>
      </c>
      <c r="BE19">
        <v>151201</v>
      </c>
    </row>
    <row r="20" spans="3:57" x14ac:dyDescent="0.25">
      <c r="C20" t="s">
        <v>788</v>
      </c>
      <c r="D20" t="s">
        <v>1200</v>
      </c>
      <c r="E20" t="s">
        <v>1140</v>
      </c>
      <c r="T20" t="s">
        <v>905</v>
      </c>
      <c r="X20" t="s">
        <v>1036</v>
      </c>
      <c r="Z20" t="s">
        <v>827</v>
      </c>
      <c r="AC20" t="s">
        <v>877</v>
      </c>
      <c r="AD20" t="s">
        <v>849</v>
      </c>
      <c r="AE20" t="s">
        <v>976</v>
      </c>
      <c r="AG20" t="s">
        <v>1097</v>
      </c>
      <c r="AI20" t="s">
        <v>1311</v>
      </c>
      <c r="AO20" t="s">
        <v>1371</v>
      </c>
      <c r="BA20" t="s">
        <v>1425</v>
      </c>
      <c r="BB20" t="s">
        <v>770</v>
      </c>
      <c r="BC20" t="s">
        <v>786</v>
      </c>
      <c r="BD20">
        <v>0.22</v>
      </c>
      <c r="BE20">
        <v>151202</v>
      </c>
    </row>
    <row r="21" spans="3:57" x14ac:dyDescent="0.25">
      <c r="C21" t="s">
        <v>789</v>
      </c>
      <c r="D21" t="s">
        <v>1201</v>
      </c>
      <c r="E21" t="s">
        <v>1141</v>
      </c>
      <c r="T21" t="s">
        <v>906</v>
      </c>
      <c r="X21" t="s">
        <v>1037</v>
      </c>
      <c r="Z21" t="s">
        <v>828</v>
      </c>
      <c r="AC21" t="s">
        <v>878</v>
      </c>
      <c r="AD21" t="s">
        <v>850</v>
      </c>
      <c r="AE21" t="s">
        <v>977</v>
      </c>
      <c r="AI21" t="s">
        <v>1312</v>
      </c>
      <c r="AO21" t="s">
        <v>1372</v>
      </c>
      <c r="BA21" t="s">
        <v>1426</v>
      </c>
      <c r="BB21" t="s">
        <v>770</v>
      </c>
      <c r="BC21" t="s">
        <v>787</v>
      </c>
      <c r="BD21">
        <v>0.43</v>
      </c>
      <c r="BE21">
        <v>152102</v>
      </c>
    </row>
    <row r="22" spans="3:57" x14ac:dyDescent="0.25">
      <c r="C22" t="s">
        <v>790</v>
      </c>
      <c r="D22" t="s">
        <v>1202</v>
      </c>
      <c r="E22" t="s">
        <v>1142</v>
      </c>
      <c r="X22" t="s">
        <v>1038</v>
      </c>
      <c r="AC22" t="s">
        <v>879</v>
      </c>
      <c r="AD22" t="s">
        <v>851</v>
      </c>
      <c r="AE22" t="s">
        <v>978</v>
      </c>
      <c r="AI22" t="s">
        <v>1313</v>
      </c>
      <c r="AO22" t="s">
        <v>1373</v>
      </c>
      <c r="BA22" t="s">
        <v>1427</v>
      </c>
      <c r="BB22" t="s">
        <v>770</v>
      </c>
      <c r="BC22" t="s">
        <v>788</v>
      </c>
      <c r="BD22">
        <v>0.52</v>
      </c>
      <c r="BE22">
        <v>154700</v>
      </c>
    </row>
    <row r="23" spans="3:57" x14ac:dyDescent="0.25">
      <c r="C23" t="s">
        <v>791</v>
      </c>
      <c r="D23" t="s">
        <v>1203</v>
      </c>
      <c r="E23" t="s">
        <v>1143</v>
      </c>
      <c r="X23" t="s">
        <v>1039</v>
      </c>
      <c r="AC23" t="s">
        <v>880</v>
      </c>
      <c r="AD23" t="s">
        <v>852</v>
      </c>
      <c r="AE23" t="s">
        <v>979</v>
      </c>
      <c r="AI23" t="s">
        <v>1314</v>
      </c>
      <c r="AO23" t="s">
        <v>1374</v>
      </c>
      <c r="BA23" t="s">
        <v>1428</v>
      </c>
      <c r="BB23" t="s">
        <v>770</v>
      </c>
      <c r="BC23" t="s">
        <v>789</v>
      </c>
      <c r="BD23">
        <v>0.43</v>
      </c>
      <c r="BE23">
        <v>153902</v>
      </c>
    </row>
    <row r="24" spans="3:57" x14ac:dyDescent="0.25">
      <c r="C24" t="s">
        <v>792</v>
      </c>
      <c r="D24" t="s">
        <v>1204</v>
      </c>
      <c r="E24" t="s">
        <v>1144</v>
      </c>
      <c r="X24" t="s">
        <v>1040</v>
      </c>
      <c r="AC24" t="s">
        <v>846</v>
      </c>
      <c r="AD24" t="s">
        <v>853</v>
      </c>
      <c r="AI24" t="s">
        <v>1315</v>
      </c>
      <c r="AO24" t="s">
        <v>1375</v>
      </c>
      <c r="BA24" t="s">
        <v>1429</v>
      </c>
      <c r="BB24" t="s">
        <v>770</v>
      </c>
      <c r="BC24" t="s">
        <v>790</v>
      </c>
      <c r="BD24">
        <v>0.43</v>
      </c>
      <c r="BE24">
        <v>153901</v>
      </c>
    </row>
    <row r="25" spans="3:57" x14ac:dyDescent="0.25">
      <c r="C25" t="s">
        <v>793</v>
      </c>
      <c r="D25" t="s">
        <v>1205</v>
      </c>
      <c r="E25" t="s">
        <v>1146</v>
      </c>
      <c r="X25" t="s">
        <v>1041</v>
      </c>
      <c r="AC25" t="s">
        <v>882</v>
      </c>
      <c r="AD25" t="s">
        <v>854</v>
      </c>
      <c r="AI25" t="s">
        <v>1316</v>
      </c>
      <c r="AO25" t="s">
        <v>1376</v>
      </c>
      <c r="BA25" t="s">
        <v>1430</v>
      </c>
      <c r="BB25" t="s">
        <v>770</v>
      </c>
      <c r="BC25" t="s">
        <v>791</v>
      </c>
      <c r="BD25">
        <v>0.43</v>
      </c>
      <c r="BE25">
        <v>152101</v>
      </c>
    </row>
    <row r="26" spans="3:57" x14ac:dyDescent="0.25">
      <c r="C26" t="s">
        <v>794</v>
      </c>
      <c r="D26" t="s">
        <v>1206</v>
      </c>
      <c r="E26" t="s">
        <v>1147</v>
      </c>
      <c r="X26" t="s">
        <v>1042</v>
      </c>
      <c r="AC26" t="s">
        <v>883</v>
      </c>
      <c r="AD26" t="s">
        <v>855</v>
      </c>
      <c r="AI26" t="s">
        <v>1317</v>
      </c>
      <c r="BA26" t="s">
        <v>1431</v>
      </c>
      <c r="BB26" t="s">
        <v>770</v>
      </c>
      <c r="BC26" t="s">
        <v>792</v>
      </c>
      <c r="BD26">
        <v>0.43</v>
      </c>
      <c r="BE26">
        <v>159899</v>
      </c>
    </row>
    <row r="27" spans="3:57" x14ac:dyDescent="0.25">
      <c r="C27" t="s">
        <v>795</v>
      </c>
      <c r="D27" t="s">
        <v>1207</v>
      </c>
      <c r="E27" t="s">
        <v>1148</v>
      </c>
      <c r="X27" t="s">
        <v>1043</v>
      </c>
      <c r="AC27" t="s">
        <v>884</v>
      </c>
      <c r="AD27" t="s">
        <v>856</v>
      </c>
      <c r="AI27" t="s">
        <v>1318</v>
      </c>
      <c r="BA27" t="s">
        <v>1432</v>
      </c>
      <c r="BB27" t="s">
        <v>770</v>
      </c>
      <c r="BC27" t="s">
        <v>793</v>
      </c>
      <c r="BD27">
        <v>0.61</v>
      </c>
      <c r="BE27">
        <v>155504</v>
      </c>
    </row>
    <row r="28" spans="3:57" x14ac:dyDescent="0.25">
      <c r="C28" t="s">
        <v>796</v>
      </c>
      <c r="D28" t="s">
        <v>1208</v>
      </c>
      <c r="E28" t="s">
        <v>1149</v>
      </c>
      <c r="X28" t="s">
        <v>1044</v>
      </c>
      <c r="AC28" t="s">
        <v>885</v>
      </c>
      <c r="AD28" t="s">
        <v>857</v>
      </c>
      <c r="AI28" t="s">
        <v>1319</v>
      </c>
      <c r="BA28" t="s">
        <v>1433</v>
      </c>
      <c r="BB28" t="s">
        <v>770</v>
      </c>
      <c r="BC28" t="s">
        <v>794</v>
      </c>
      <c r="BD28">
        <v>0.43</v>
      </c>
      <c r="BE28">
        <v>159801</v>
      </c>
    </row>
    <row r="29" spans="3:57" x14ac:dyDescent="0.25">
      <c r="C29" t="s">
        <v>797</v>
      </c>
      <c r="D29" t="s">
        <v>1209</v>
      </c>
      <c r="E29" t="s">
        <v>1150</v>
      </c>
      <c r="X29" t="s">
        <v>1045</v>
      </c>
      <c r="AC29" t="s">
        <v>886</v>
      </c>
      <c r="AD29" t="s">
        <v>858</v>
      </c>
      <c r="AI29" t="s">
        <v>1320</v>
      </c>
      <c r="BA29" t="s">
        <v>1434</v>
      </c>
      <c r="BB29" t="s">
        <v>770</v>
      </c>
      <c r="BC29" t="s">
        <v>795</v>
      </c>
      <c r="BD29">
        <v>0.43</v>
      </c>
      <c r="BE29">
        <v>159804</v>
      </c>
    </row>
    <row r="30" spans="3:57" x14ac:dyDescent="0.25">
      <c r="C30" t="s">
        <v>798</v>
      </c>
      <c r="D30" t="s">
        <v>1210</v>
      </c>
      <c r="E30" t="s">
        <v>1151</v>
      </c>
      <c r="X30" t="s">
        <v>1046</v>
      </c>
      <c r="AC30" t="s">
        <v>887</v>
      </c>
      <c r="AI30" t="s">
        <v>1321</v>
      </c>
      <c r="BA30" t="s">
        <v>1435</v>
      </c>
      <c r="BB30" t="s">
        <v>770</v>
      </c>
      <c r="BC30" t="s">
        <v>796</v>
      </c>
      <c r="BD30">
        <v>0.43</v>
      </c>
      <c r="BE30">
        <v>210107</v>
      </c>
    </row>
    <row r="31" spans="3:57" x14ac:dyDescent="0.25">
      <c r="C31" t="s">
        <v>799</v>
      </c>
      <c r="D31" t="s">
        <v>1211</v>
      </c>
      <c r="E31" t="s">
        <v>1152</v>
      </c>
      <c r="X31" t="s">
        <v>1047</v>
      </c>
      <c r="AI31" t="s">
        <v>1322</v>
      </c>
      <c r="BA31" t="s">
        <v>1436</v>
      </c>
      <c r="BB31" t="s">
        <v>770</v>
      </c>
      <c r="BC31" t="s">
        <v>797</v>
      </c>
      <c r="BD31">
        <v>0.43</v>
      </c>
      <c r="BE31">
        <v>220904</v>
      </c>
    </row>
    <row r="32" spans="3:57" x14ac:dyDescent="0.25">
      <c r="C32" t="s">
        <v>800</v>
      </c>
      <c r="D32" t="s">
        <v>1212</v>
      </c>
      <c r="E32" t="s">
        <v>1153</v>
      </c>
      <c r="X32" t="s">
        <v>974</v>
      </c>
      <c r="AI32" t="s">
        <v>1323</v>
      </c>
      <c r="BA32" t="s">
        <v>1437</v>
      </c>
      <c r="BB32" t="s">
        <v>770</v>
      </c>
      <c r="BC32" t="s">
        <v>798</v>
      </c>
      <c r="BD32">
        <v>0.43</v>
      </c>
      <c r="BE32">
        <v>220999</v>
      </c>
    </row>
    <row r="33" spans="3:57" x14ac:dyDescent="0.25">
      <c r="C33" t="s">
        <v>801</v>
      </c>
      <c r="D33" t="s">
        <v>1213</v>
      </c>
      <c r="E33" t="s">
        <v>1154</v>
      </c>
      <c r="X33" t="s">
        <v>1048</v>
      </c>
      <c r="AI33" t="s">
        <v>1353</v>
      </c>
      <c r="BA33" t="s">
        <v>1438</v>
      </c>
      <c r="BB33" t="s">
        <v>770</v>
      </c>
      <c r="BC33" t="s">
        <v>799</v>
      </c>
      <c r="BD33">
        <v>0.43</v>
      </c>
      <c r="BE33">
        <v>2029100</v>
      </c>
    </row>
    <row r="34" spans="3:57" x14ac:dyDescent="0.25">
      <c r="C34" t="s">
        <v>802</v>
      </c>
      <c r="D34" t="s">
        <v>1214</v>
      </c>
      <c r="E34" t="s">
        <v>1155</v>
      </c>
      <c r="X34" t="s">
        <v>1049</v>
      </c>
      <c r="AI34" t="s">
        <v>1354</v>
      </c>
      <c r="BA34" t="s">
        <v>1439</v>
      </c>
      <c r="BB34" t="s">
        <v>770</v>
      </c>
      <c r="BC34" t="s">
        <v>800</v>
      </c>
      <c r="BD34">
        <v>0.43</v>
      </c>
      <c r="BE34">
        <v>312401</v>
      </c>
    </row>
    <row r="35" spans="3:57" x14ac:dyDescent="0.25">
      <c r="C35" t="s">
        <v>803</v>
      </c>
      <c r="D35" t="s">
        <v>1215</v>
      </c>
      <c r="E35" t="s">
        <v>1156</v>
      </c>
      <c r="X35" t="s">
        <v>1050</v>
      </c>
      <c r="AI35" t="s">
        <v>1355</v>
      </c>
      <c r="BA35" t="s">
        <v>1440</v>
      </c>
      <c r="BB35" t="s">
        <v>770</v>
      </c>
      <c r="BC35" t="s">
        <v>801</v>
      </c>
      <c r="BD35">
        <v>0.43</v>
      </c>
      <c r="BE35">
        <v>322101</v>
      </c>
    </row>
    <row r="36" spans="3:57" x14ac:dyDescent="0.25">
      <c r="C36" t="s">
        <v>804</v>
      </c>
      <c r="D36" t="s">
        <v>1216</v>
      </c>
      <c r="E36" t="s">
        <v>1157</v>
      </c>
      <c r="X36" t="s">
        <v>1051</v>
      </c>
      <c r="BA36" t="s">
        <v>1441</v>
      </c>
      <c r="BB36" t="s">
        <v>770</v>
      </c>
      <c r="BC36" t="s">
        <v>802</v>
      </c>
      <c r="BD36">
        <v>0.43</v>
      </c>
      <c r="BE36">
        <v>321302</v>
      </c>
    </row>
    <row r="37" spans="3:57" x14ac:dyDescent="0.25">
      <c r="C37" t="s">
        <v>805</v>
      </c>
      <c r="D37" t="s">
        <v>1217</v>
      </c>
      <c r="E37" t="s">
        <v>1158</v>
      </c>
      <c r="X37" t="s">
        <v>1052</v>
      </c>
      <c r="BA37" t="s">
        <v>1442</v>
      </c>
      <c r="BB37" t="s">
        <v>770</v>
      </c>
      <c r="BC37" t="s">
        <v>803</v>
      </c>
      <c r="BD37">
        <v>0.43</v>
      </c>
      <c r="BE37">
        <v>321303</v>
      </c>
    </row>
    <row r="38" spans="3:57" x14ac:dyDescent="0.25">
      <c r="C38" t="s">
        <v>806</v>
      </c>
      <c r="D38" t="s">
        <v>1218</v>
      </c>
      <c r="E38" t="s">
        <v>1159</v>
      </c>
      <c r="X38" t="s">
        <v>1053</v>
      </c>
      <c r="BA38" t="s">
        <v>1443</v>
      </c>
      <c r="BB38" t="s">
        <v>770</v>
      </c>
      <c r="BC38" t="s">
        <v>804</v>
      </c>
      <c r="BD38">
        <v>0.43</v>
      </c>
      <c r="BE38">
        <v>332103</v>
      </c>
    </row>
    <row r="39" spans="3:57" x14ac:dyDescent="0.25">
      <c r="C39" t="s">
        <v>807</v>
      </c>
      <c r="D39" t="s">
        <v>1219</v>
      </c>
      <c r="E39" t="s">
        <v>1160</v>
      </c>
      <c r="BA39" t="s">
        <v>1444</v>
      </c>
      <c r="BB39" t="s">
        <v>770</v>
      </c>
      <c r="BC39" t="s">
        <v>805</v>
      </c>
      <c r="BD39">
        <v>0.43</v>
      </c>
      <c r="BE39">
        <v>159803</v>
      </c>
    </row>
    <row r="40" spans="3:57" x14ac:dyDescent="0.25">
      <c r="C40" t="s">
        <v>808</v>
      </c>
      <c r="D40" t="s">
        <v>1187</v>
      </c>
      <c r="E40" t="s">
        <v>1161</v>
      </c>
      <c r="BA40" t="s">
        <v>1445</v>
      </c>
      <c r="BB40" t="s">
        <v>770</v>
      </c>
      <c r="BC40" t="s">
        <v>806</v>
      </c>
      <c r="BD40">
        <v>0.43</v>
      </c>
      <c r="BE40">
        <v>322105</v>
      </c>
    </row>
    <row r="41" spans="3:57" x14ac:dyDescent="0.25">
      <c r="D41" t="s">
        <v>1220</v>
      </c>
      <c r="E41" t="s">
        <v>1162</v>
      </c>
      <c r="BA41" t="s">
        <v>1446</v>
      </c>
      <c r="BB41" t="s">
        <v>770</v>
      </c>
      <c r="BC41" t="s">
        <v>807</v>
      </c>
      <c r="BD41">
        <v>0.43</v>
      </c>
      <c r="BE41">
        <v>312403</v>
      </c>
    </row>
    <row r="42" spans="3:57" x14ac:dyDescent="0.25">
      <c r="D42" t="s">
        <v>1221</v>
      </c>
      <c r="E42" t="s">
        <v>1163</v>
      </c>
      <c r="BA42" t="s">
        <v>1447</v>
      </c>
      <c r="BB42" t="s">
        <v>770</v>
      </c>
      <c r="BC42" t="s">
        <v>808</v>
      </c>
      <c r="BD42">
        <v>0.43</v>
      </c>
      <c r="BE42">
        <v>322199</v>
      </c>
    </row>
    <row r="43" spans="3:57" x14ac:dyDescent="0.25">
      <c r="D43" t="s">
        <v>1222</v>
      </c>
      <c r="E43" t="s">
        <v>1164</v>
      </c>
      <c r="BA43" t="s">
        <v>1448</v>
      </c>
      <c r="BB43" t="s">
        <v>1181</v>
      </c>
      <c r="BC43" t="s">
        <v>1182</v>
      </c>
      <c r="BD43">
        <v>0.37</v>
      </c>
      <c r="BE43">
        <v>4689301</v>
      </c>
    </row>
    <row r="44" spans="3:57" x14ac:dyDescent="0.25">
      <c r="D44" t="s">
        <v>1223</v>
      </c>
      <c r="E44" t="s">
        <v>1165</v>
      </c>
      <c r="BA44" t="s">
        <v>1449</v>
      </c>
      <c r="BB44" t="s">
        <v>1181</v>
      </c>
      <c r="BC44" t="s">
        <v>1183</v>
      </c>
      <c r="BD44">
        <v>0.37</v>
      </c>
      <c r="BE44">
        <v>4681999</v>
      </c>
    </row>
    <row r="45" spans="3:57" x14ac:dyDescent="0.25">
      <c r="D45" t="s">
        <v>1224</v>
      </c>
      <c r="E45" t="s">
        <v>1166</v>
      </c>
      <c r="BA45" t="s">
        <v>1450</v>
      </c>
      <c r="BB45" t="s">
        <v>1181</v>
      </c>
      <c r="BC45" t="s">
        <v>1184</v>
      </c>
      <c r="BD45">
        <v>0.37</v>
      </c>
      <c r="BE45">
        <v>4681804</v>
      </c>
    </row>
    <row r="46" spans="3:57" x14ac:dyDescent="0.25">
      <c r="D46" t="s">
        <v>1225</v>
      </c>
      <c r="E46" t="s">
        <v>1167</v>
      </c>
      <c r="BA46" t="s">
        <v>1451</v>
      </c>
      <c r="BB46" t="s">
        <v>1181</v>
      </c>
      <c r="BC46" t="s">
        <v>1185</v>
      </c>
      <c r="BD46">
        <v>0.37</v>
      </c>
      <c r="BE46">
        <v>4623199</v>
      </c>
    </row>
    <row r="47" spans="3:57" x14ac:dyDescent="0.25">
      <c r="D47" t="s">
        <v>1226</v>
      </c>
      <c r="E47" t="s">
        <v>1168</v>
      </c>
      <c r="BA47" t="s">
        <v>1452</v>
      </c>
      <c r="BB47" t="s">
        <v>1181</v>
      </c>
      <c r="BC47" t="s">
        <v>1186</v>
      </c>
      <c r="BD47">
        <v>0.37</v>
      </c>
      <c r="BE47">
        <v>4623108</v>
      </c>
    </row>
    <row r="48" spans="3:57" x14ac:dyDescent="0.25">
      <c r="D48" t="s">
        <v>1227</v>
      </c>
      <c r="E48" t="s">
        <v>1169</v>
      </c>
      <c r="BA48" t="s">
        <v>1453</v>
      </c>
      <c r="BB48" t="s">
        <v>1181</v>
      </c>
      <c r="BC48" t="s">
        <v>1188</v>
      </c>
      <c r="BD48">
        <v>0.37</v>
      </c>
      <c r="BE48">
        <v>4623101</v>
      </c>
    </row>
    <row r="49" spans="4:57" x14ac:dyDescent="0.25">
      <c r="D49" t="s">
        <v>1228</v>
      </c>
      <c r="E49" t="s">
        <v>1170</v>
      </c>
      <c r="BA49" t="s">
        <v>1454</v>
      </c>
      <c r="BB49" t="s">
        <v>1181</v>
      </c>
      <c r="BC49" t="s">
        <v>1189</v>
      </c>
      <c r="BD49">
        <v>0.37</v>
      </c>
      <c r="BE49">
        <v>4623999</v>
      </c>
    </row>
    <row r="50" spans="4:57" x14ac:dyDescent="0.25">
      <c r="D50" t="s">
        <v>1229</v>
      </c>
      <c r="E50" t="s">
        <v>1171</v>
      </c>
      <c r="BA50" t="s">
        <v>1455</v>
      </c>
      <c r="BB50" t="s">
        <v>1181</v>
      </c>
      <c r="BC50" t="s">
        <v>1190</v>
      </c>
      <c r="BD50">
        <v>0.37</v>
      </c>
      <c r="BE50">
        <v>4633801</v>
      </c>
    </row>
    <row r="51" spans="4:57" x14ac:dyDescent="0.25">
      <c r="D51" t="s">
        <v>1230</v>
      </c>
      <c r="E51" t="s">
        <v>1172</v>
      </c>
      <c r="BA51" t="s">
        <v>1456</v>
      </c>
      <c r="BB51" t="s">
        <v>1181</v>
      </c>
      <c r="BC51" t="s">
        <v>1191</v>
      </c>
      <c r="BD51">
        <v>0.37</v>
      </c>
      <c r="BE51">
        <v>4631100</v>
      </c>
    </row>
    <row r="52" spans="4:57" x14ac:dyDescent="0.25">
      <c r="D52" t="s">
        <v>1231</v>
      </c>
      <c r="E52" t="s">
        <v>1173</v>
      </c>
      <c r="BA52" t="s">
        <v>1457</v>
      </c>
      <c r="BB52" t="s">
        <v>1181</v>
      </c>
      <c r="BC52" t="s">
        <v>1192</v>
      </c>
      <c r="BD52">
        <v>0.37</v>
      </c>
      <c r="BE52">
        <v>4637104</v>
      </c>
    </row>
    <row r="53" spans="4:57" x14ac:dyDescent="0.25">
      <c r="D53" t="s">
        <v>1232</v>
      </c>
      <c r="E53" t="s">
        <v>1174</v>
      </c>
      <c r="BA53" t="s">
        <v>1458</v>
      </c>
      <c r="BB53" t="s">
        <v>1181</v>
      </c>
      <c r="BC53" t="s">
        <v>1193</v>
      </c>
      <c r="BD53">
        <v>0.37</v>
      </c>
      <c r="BE53">
        <v>4634601</v>
      </c>
    </row>
    <row r="54" spans="4:57" x14ac:dyDescent="0.25">
      <c r="D54" t="s">
        <v>1145</v>
      </c>
      <c r="E54" t="s">
        <v>1175</v>
      </c>
      <c r="BA54" t="s">
        <v>1459</v>
      </c>
      <c r="BB54" t="s">
        <v>1181</v>
      </c>
      <c r="BC54" t="s">
        <v>1194</v>
      </c>
      <c r="BD54">
        <v>0.37</v>
      </c>
      <c r="BE54">
        <v>4634603</v>
      </c>
    </row>
    <row r="55" spans="4:57" x14ac:dyDescent="0.25">
      <c r="D55" t="s">
        <v>1233</v>
      </c>
      <c r="E55" t="s">
        <v>1176</v>
      </c>
      <c r="BA55" t="s">
        <v>1460</v>
      </c>
      <c r="BB55" t="s">
        <v>1181</v>
      </c>
      <c r="BC55" t="s">
        <v>1195</v>
      </c>
      <c r="BD55">
        <v>0.37</v>
      </c>
      <c r="BE55">
        <v>4635402</v>
      </c>
    </row>
    <row r="56" spans="4:57" x14ac:dyDescent="0.25">
      <c r="D56" t="s">
        <v>1234</v>
      </c>
      <c r="E56" t="s">
        <v>1177</v>
      </c>
      <c r="BA56" t="s">
        <v>1461</v>
      </c>
      <c r="BB56" t="s">
        <v>1181</v>
      </c>
      <c r="BC56" t="s">
        <v>1196</v>
      </c>
      <c r="BD56">
        <v>0.13</v>
      </c>
      <c r="BE56">
        <v>4632001</v>
      </c>
    </row>
    <row r="57" spans="4:57" x14ac:dyDescent="0.25">
      <c r="D57" t="s">
        <v>1235</v>
      </c>
      <c r="E57" t="s">
        <v>1178</v>
      </c>
      <c r="BA57" t="s">
        <v>1462</v>
      </c>
      <c r="BB57" t="s">
        <v>1181</v>
      </c>
      <c r="BC57" t="s">
        <v>1197</v>
      </c>
      <c r="BD57">
        <v>0.34</v>
      </c>
      <c r="BE57">
        <v>4691500</v>
      </c>
    </row>
    <row r="58" spans="4:57" x14ac:dyDescent="0.25">
      <c r="D58" t="s">
        <v>1236</v>
      </c>
      <c r="E58" t="s">
        <v>1179</v>
      </c>
      <c r="BA58" t="s">
        <v>1463</v>
      </c>
      <c r="BB58" t="s">
        <v>1181</v>
      </c>
      <c r="BC58" t="s">
        <v>1198</v>
      </c>
      <c r="BD58">
        <v>0.34</v>
      </c>
      <c r="BE58">
        <v>1099999</v>
      </c>
    </row>
    <row r="59" spans="4:57" x14ac:dyDescent="0.25">
      <c r="D59" t="s">
        <v>1237</v>
      </c>
      <c r="BA59" t="s">
        <v>1464</v>
      </c>
      <c r="BB59" t="s">
        <v>1181</v>
      </c>
      <c r="BC59" t="s">
        <v>1199</v>
      </c>
      <c r="BD59">
        <v>0.37</v>
      </c>
      <c r="BE59">
        <v>4644301</v>
      </c>
    </row>
    <row r="60" spans="4:57" x14ac:dyDescent="0.25">
      <c r="D60" t="s">
        <v>1238</v>
      </c>
      <c r="BA60" t="s">
        <v>1465</v>
      </c>
      <c r="BB60" t="s">
        <v>1181</v>
      </c>
      <c r="BC60" t="s">
        <v>1200</v>
      </c>
      <c r="BD60">
        <v>0.37</v>
      </c>
      <c r="BE60">
        <v>4646002</v>
      </c>
    </row>
    <row r="61" spans="4:57" x14ac:dyDescent="0.25">
      <c r="D61" t="s">
        <v>1180</v>
      </c>
      <c r="BA61" t="s">
        <v>1466</v>
      </c>
      <c r="BB61" t="s">
        <v>1181</v>
      </c>
      <c r="BC61" t="s">
        <v>1201</v>
      </c>
      <c r="BD61">
        <v>0.37</v>
      </c>
      <c r="BE61">
        <v>4644302</v>
      </c>
    </row>
    <row r="62" spans="4:57" x14ac:dyDescent="0.25">
      <c r="D62" t="s">
        <v>1239</v>
      </c>
      <c r="BA62" t="s">
        <v>1467</v>
      </c>
      <c r="BB62" t="s">
        <v>1181</v>
      </c>
      <c r="BC62" t="s">
        <v>1202</v>
      </c>
      <c r="BD62">
        <v>0.37</v>
      </c>
      <c r="BE62">
        <v>4649408</v>
      </c>
    </row>
    <row r="63" spans="4:57" x14ac:dyDescent="0.25">
      <c r="D63" t="s">
        <v>1240</v>
      </c>
      <c r="BA63" t="s">
        <v>1468</v>
      </c>
      <c r="BB63" t="s">
        <v>1181</v>
      </c>
      <c r="BC63" t="s">
        <v>1203</v>
      </c>
      <c r="BD63">
        <v>0.37</v>
      </c>
      <c r="BE63">
        <v>4645103</v>
      </c>
    </row>
    <row r="64" spans="4:57" x14ac:dyDescent="0.25">
      <c r="D64" t="s">
        <v>1241</v>
      </c>
      <c r="BA64" t="s">
        <v>1469</v>
      </c>
      <c r="BB64" t="s">
        <v>1181</v>
      </c>
      <c r="BC64" t="s">
        <v>1204</v>
      </c>
      <c r="BD64">
        <v>0.37</v>
      </c>
      <c r="BE64">
        <v>4683400</v>
      </c>
    </row>
    <row r="65" spans="4:57" x14ac:dyDescent="0.25">
      <c r="D65" t="s">
        <v>1242</v>
      </c>
      <c r="BA65" t="s">
        <v>1470</v>
      </c>
      <c r="BB65" t="s">
        <v>1181</v>
      </c>
      <c r="BC65" t="s">
        <v>1205</v>
      </c>
      <c r="BD65">
        <v>0.37</v>
      </c>
      <c r="BE65">
        <v>4684299</v>
      </c>
    </row>
    <row r="66" spans="4:57" x14ac:dyDescent="0.25">
      <c r="D66" t="s">
        <v>1243</v>
      </c>
      <c r="BA66" t="s">
        <v>1471</v>
      </c>
      <c r="BB66" t="s">
        <v>1181</v>
      </c>
      <c r="BC66" t="s">
        <v>1206</v>
      </c>
      <c r="BD66">
        <v>0.37</v>
      </c>
      <c r="BE66">
        <v>4641901</v>
      </c>
    </row>
    <row r="67" spans="4:57" x14ac:dyDescent="0.25">
      <c r="BA67" t="s">
        <v>1472</v>
      </c>
      <c r="BB67" t="s">
        <v>1181</v>
      </c>
      <c r="BC67" t="s">
        <v>1207</v>
      </c>
      <c r="BD67">
        <v>0.37</v>
      </c>
      <c r="BE67">
        <v>4641999</v>
      </c>
    </row>
    <row r="68" spans="4:57" x14ac:dyDescent="0.25">
      <c r="BA68" t="s">
        <v>1473</v>
      </c>
      <c r="BB68" t="s">
        <v>1181</v>
      </c>
      <c r="BC68" t="s">
        <v>1208</v>
      </c>
      <c r="BD68">
        <v>0.37</v>
      </c>
      <c r="BE68">
        <v>4642701</v>
      </c>
    </row>
    <row r="69" spans="4:57" x14ac:dyDescent="0.25">
      <c r="BA69" t="s">
        <v>1474</v>
      </c>
      <c r="BB69" t="s">
        <v>1181</v>
      </c>
      <c r="BC69" t="s">
        <v>1209</v>
      </c>
      <c r="BD69">
        <v>0.37</v>
      </c>
      <c r="BE69">
        <v>4643502</v>
      </c>
    </row>
    <row r="70" spans="4:57" x14ac:dyDescent="0.25">
      <c r="BA70" t="s">
        <v>1475</v>
      </c>
      <c r="BB70" t="s">
        <v>1181</v>
      </c>
      <c r="BC70" t="s">
        <v>1210</v>
      </c>
      <c r="BD70">
        <v>0.37</v>
      </c>
      <c r="BE70">
        <v>4643501</v>
      </c>
    </row>
    <row r="71" spans="4:57" x14ac:dyDescent="0.25">
      <c r="BA71" t="s">
        <v>1476</v>
      </c>
      <c r="BB71" t="s">
        <v>1181</v>
      </c>
      <c r="BC71" t="s">
        <v>1211</v>
      </c>
      <c r="BD71">
        <v>0.37</v>
      </c>
      <c r="BE71">
        <v>4642702</v>
      </c>
    </row>
    <row r="72" spans="4:57" x14ac:dyDescent="0.25">
      <c r="BA72" t="s">
        <v>1477</v>
      </c>
      <c r="BB72" t="s">
        <v>1181</v>
      </c>
      <c r="BC72" t="s">
        <v>1212</v>
      </c>
      <c r="BD72">
        <v>0.37</v>
      </c>
      <c r="BE72">
        <v>4641903</v>
      </c>
    </row>
    <row r="73" spans="4:57" x14ac:dyDescent="0.25">
      <c r="BA73" t="s">
        <v>1478</v>
      </c>
      <c r="BB73" t="s">
        <v>1181</v>
      </c>
      <c r="BC73" t="s">
        <v>1213</v>
      </c>
      <c r="BD73">
        <v>0.37</v>
      </c>
      <c r="BE73">
        <v>4649404</v>
      </c>
    </row>
    <row r="74" spans="4:57" x14ac:dyDescent="0.25">
      <c r="BA74" t="s">
        <v>1479</v>
      </c>
      <c r="BB74" t="s">
        <v>1181</v>
      </c>
      <c r="BC74" t="s">
        <v>1214</v>
      </c>
      <c r="BD74">
        <v>0.37</v>
      </c>
      <c r="BE74">
        <v>4649999</v>
      </c>
    </row>
    <row r="75" spans="4:57" x14ac:dyDescent="0.25">
      <c r="BA75" t="s">
        <v>1480</v>
      </c>
      <c r="BB75" t="s">
        <v>1181</v>
      </c>
      <c r="BC75" t="s">
        <v>1215</v>
      </c>
      <c r="BD75">
        <v>0.37</v>
      </c>
      <c r="BE75">
        <v>4649405</v>
      </c>
    </row>
    <row r="76" spans="4:57" x14ac:dyDescent="0.25">
      <c r="BA76" t="s">
        <v>1481</v>
      </c>
      <c r="BB76" t="s">
        <v>1181</v>
      </c>
      <c r="BC76" t="s">
        <v>1216</v>
      </c>
      <c r="BD76">
        <v>0.37</v>
      </c>
      <c r="BE76">
        <v>4641902</v>
      </c>
    </row>
    <row r="77" spans="4:57" x14ac:dyDescent="0.25">
      <c r="BA77" t="s">
        <v>1482</v>
      </c>
      <c r="BB77" t="s">
        <v>1181</v>
      </c>
      <c r="BC77" t="s">
        <v>1217</v>
      </c>
      <c r="BD77">
        <v>0.25</v>
      </c>
      <c r="BE77">
        <v>4672900</v>
      </c>
    </row>
    <row r="78" spans="4:57" x14ac:dyDescent="0.25">
      <c r="BA78" t="s">
        <v>1483</v>
      </c>
      <c r="BB78" t="s">
        <v>1181</v>
      </c>
      <c r="BC78" t="s">
        <v>1218</v>
      </c>
      <c r="BD78">
        <v>0.37</v>
      </c>
      <c r="BE78">
        <v>4669901</v>
      </c>
    </row>
    <row r="79" spans="4:57" x14ac:dyDescent="0.25">
      <c r="BA79" t="s">
        <v>1484</v>
      </c>
      <c r="BB79" t="s">
        <v>1181</v>
      </c>
      <c r="BC79" t="s">
        <v>1219</v>
      </c>
      <c r="BD79">
        <v>0.37</v>
      </c>
      <c r="BE79">
        <v>4679603</v>
      </c>
    </row>
    <row r="80" spans="4:57" x14ac:dyDescent="0.25">
      <c r="BA80" t="s">
        <v>1485</v>
      </c>
      <c r="BB80" t="s">
        <v>1181</v>
      </c>
      <c r="BC80" t="s">
        <v>1187</v>
      </c>
      <c r="BD80">
        <v>0.37</v>
      </c>
      <c r="BE80">
        <v>4671999</v>
      </c>
    </row>
    <row r="81" spans="53:57" x14ac:dyDescent="0.25">
      <c r="BA81" t="s">
        <v>1486</v>
      </c>
      <c r="BB81" t="s">
        <v>1181</v>
      </c>
      <c r="BC81" t="s">
        <v>1220</v>
      </c>
      <c r="BD81">
        <v>0.37</v>
      </c>
      <c r="BE81">
        <v>4679699</v>
      </c>
    </row>
    <row r="82" spans="53:57" x14ac:dyDescent="0.25">
      <c r="BA82" t="s">
        <v>1487</v>
      </c>
      <c r="BB82" t="s">
        <v>1181</v>
      </c>
      <c r="BC82" t="s">
        <v>1221</v>
      </c>
      <c r="BD82">
        <v>0.37</v>
      </c>
      <c r="BE82">
        <v>4679601</v>
      </c>
    </row>
    <row r="83" spans="53:57" x14ac:dyDescent="0.25">
      <c r="BA83" t="s">
        <v>1488</v>
      </c>
      <c r="BB83" t="s">
        <v>1181</v>
      </c>
      <c r="BC83" t="s">
        <v>1222</v>
      </c>
      <c r="BD83">
        <v>0.37</v>
      </c>
      <c r="BE83">
        <v>4673700</v>
      </c>
    </row>
    <row r="84" spans="53:57" x14ac:dyDescent="0.25">
      <c r="BA84" t="s">
        <v>1489</v>
      </c>
      <c r="BB84" t="s">
        <v>1181</v>
      </c>
      <c r="BC84" t="s">
        <v>1223</v>
      </c>
      <c r="BD84">
        <v>0.37</v>
      </c>
      <c r="BE84">
        <v>4511103</v>
      </c>
    </row>
    <row r="85" spans="53:57" x14ac:dyDescent="0.25">
      <c r="BA85" t="s">
        <v>1490</v>
      </c>
      <c r="BB85" t="s">
        <v>1181</v>
      </c>
      <c r="BC85" t="s">
        <v>1224</v>
      </c>
      <c r="BD85">
        <v>0.37</v>
      </c>
      <c r="BE85">
        <v>4530701</v>
      </c>
    </row>
    <row r="86" spans="53:57" x14ac:dyDescent="0.25">
      <c r="BA86" t="s">
        <v>1491</v>
      </c>
      <c r="BB86" t="s">
        <v>1181</v>
      </c>
      <c r="BC86" t="s">
        <v>1225</v>
      </c>
      <c r="BD86">
        <v>0.37</v>
      </c>
      <c r="BE86">
        <v>4649403</v>
      </c>
    </row>
    <row r="87" spans="53:57" x14ac:dyDescent="0.25">
      <c r="BA87" t="s">
        <v>1492</v>
      </c>
      <c r="BB87" t="s">
        <v>1181</v>
      </c>
      <c r="BC87" t="s">
        <v>1226</v>
      </c>
      <c r="BD87">
        <v>0.65</v>
      </c>
      <c r="BE87">
        <v>4693100</v>
      </c>
    </row>
    <row r="88" spans="53:57" x14ac:dyDescent="0.25">
      <c r="BA88" t="s">
        <v>1493</v>
      </c>
      <c r="BB88" t="s">
        <v>1181</v>
      </c>
      <c r="BC88" t="s">
        <v>1227</v>
      </c>
      <c r="BD88">
        <v>0.37</v>
      </c>
      <c r="BE88">
        <v>4665600</v>
      </c>
    </row>
    <row r="89" spans="53:57" x14ac:dyDescent="0.25">
      <c r="BA89" t="s">
        <v>1494</v>
      </c>
      <c r="BB89" t="s">
        <v>1181</v>
      </c>
      <c r="BC89" t="s">
        <v>1228</v>
      </c>
      <c r="BD89">
        <v>0.37</v>
      </c>
      <c r="BE89">
        <v>4652400</v>
      </c>
    </row>
    <row r="90" spans="53:57" x14ac:dyDescent="0.25">
      <c r="BA90" t="s">
        <v>1495</v>
      </c>
      <c r="BB90" t="s">
        <v>1181</v>
      </c>
      <c r="BC90" t="s">
        <v>1229</v>
      </c>
      <c r="BD90">
        <v>0.37</v>
      </c>
      <c r="BE90">
        <v>4651601</v>
      </c>
    </row>
    <row r="91" spans="53:57" x14ac:dyDescent="0.25">
      <c r="BA91" t="s">
        <v>1496</v>
      </c>
      <c r="BB91" t="s">
        <v>1181</v>
      </c>
      <c r="BC91" t="s">
        <v>1230</v>
      </c>
      <c r="BD91">
        <v>0.37</v>
      </c>
      <c r="BE91">
        <v>4661300</v>
      </c>
    </row>
    <row r="92" spans="53:57" x14ac:dyDescent="0.25">
      <c r="BA92" t="s">
        <v>1497</v>
      </c>
      <c r="BB92" t="s">
        <v>1181</v>
      </c>
      <c r="BC92" t="s">
        <v>1231</v>
      </c>
      <c r="BD92">
        <v>0.37</v>
      </c>
      <c r="BE92">
        <v>4753900</v>
      </c>
    </row>
    <row r="93" spans="53:57" x14ac:dyDescent="0.25">
      <c r="BA93" t="s">
        <v>1498</v>
      </c>
      <c r="BB93" t="s">
        <v>1181</v>
      </c>
      <c r="BC93" t="s">
        <v>1232</v>
      </c>
      <c r="BD93">
        <v>0.37</v>
      </c>
      <c r="BE93">
        <v>4664800</v>
      </c>
    </row>
    <row r="94" spans="53:57" x14ac:dyDescent="0.25">
      <c r="BA94" t="s">
        <v>1499</v>
      </c>
      <c r="BB94" t="s">
        <v>1181</v>
      </c>
      <c r="BC94" t="s">
        <v>1145</v>
      </c>
      <c r="BD94">
        <v>0.37</v>
      </c>
      <c r="BE94">
        <v>4663999</v>
      </c>
    </row>
    <row r="95" spans="53:57" x14ac:dyDescent="0.25">
      <c r="BA95" t="s">
        <v>1500</v>
      </c>
      <c r="BB95" t="s">
        <v>1181</v>
      </c>
      <c r="BC95" t="s">
        <v>1233</v>
      </c>
      <c r="BD95">
        <v>0.37</v>
      </c>
      <c r="BE95">
        <v>4681803</v>
      </c>
    </row>
    <row r="96" spans="53:57" x14ac:dyDescent="0.25">
      <c r="BA96" t="s">
        <v>1501</v>
      </c>
      <c r="BB96" t="s">
        <v>1181</v>
      </c>
      <c r="BC96" t="s">
        <v>1234</v>
      </c>
      <c r="BD96">
        <v>0.35</v>
      </c>
      <c r="BE96">
        <v>4681805</v>
      </c>
    </row>
    <row r="97" spans="53:57" x14ac:dyDescent="0.25">
      <c r="BA97" t="s">
        <v>1502</v>
      </c>
      <c r="BB97" t="s">
        <v>1181</v>
      </c>
      <c r="BC97" t="s">
        <v>1235</v>
      </c>
      <c r="BD97">
        <v>0.37</v>
      </c>
      <c r="BE97">
        <v>4686901</v>
      </c>
    </row>
    <row r="98" spans="53:57" x14ac:dyDescent="0.25">
      <c r="BA98" t="s">
        <v>1503</v>
      </c>
      <c r="BB98" t="s">
        <v>1181</v>
      </c>
      <c r="BC98" t="s">
        <v>1236</v>
      </c>
      <c r="BD98">
        <v>0.37</v>
      </c>
      <c r="BE98">
        <v>4647802</v>
      </c>
    </row>
    <row r="99" spans="53:57" x14ac:dyDescent="0.25">
      <c r="BA99" t="s">
        <v>1504</v>
      </c>
      <c r="BB99" t="s">
        <v>1181</v>
      </c>
      <c r="BC99" t="s">
        <v>1237</v>
      </c>
      <c r="BD99">
        <v>0.37</v>
      </c>
      <c r="BE99">
        <v>4649499</v>
      </c>
    </row>
    <row r="100" spans="53:57" x14ac:dyDescent="0.25">
      <c r="BA100" t="s">
        <v>1505</v>
      </c>
      <c r="BB100" t="s">
        <v>1181</v>
      </c>
      <c r="BC100" t="s">
        <v>1238</v>
      </c>
      <c r="BD100">
        <v>0.37</v>
      </c>
      <c r="BE100">
        <v>4689999</v>
      </c>
    </row>
    <row r="101" spans="53:57" x14ac:dyDescent="0.25">
      <c r="BA101" t="s">
        <v>1506</v>
      </c>
      <c r="BB101" t="s">
        <v>1181</v>
      </c>
      <c r="BC101" t="s">
        <v>1180</v>
      </c>
      <c r="BD101">
        <v>0.37</v>
      </c>
      <c r="BE101">
        <v>4789999</v>
      </c>
    </row>
    <row r="102" spans="53:57" x14ac:dyDescent="0.25">
      <c r="BA102" t="s">
        <v>1507</v>
      </c>
      <c r="BB102" t="s">
        <v>1181</v>
      </c>
      <c r="BC102" t="s">
        <v>1239</v>
      </c>
      <c r="BD102">
        <v>0.37</v>
      </c>
      <c r="BE102">
        <v>4763999</v>
      </c>
    </row>
    <row r="103" spans="53:57" x14ac:dyDescent="0.25">
      <c r="BA103" t="s">
        <v>1508</v>
      </c>
      <c r="BB103" t="s">
        <v>1181</v>
      </c>
      <c r="BC103" t="s">
        <v>1240</v>
      </c>
      <c r="BD103">
        <v>0.37</v>
      </c>
      <c r="BE103">
        <v>4623102</v>
      </c>
    </row>
    <row r="104" spans="53:57" x14ac:dyDescent="0.25">
      <c r="BA104" t="s">
        <v>1509</v>
      </c>
      <c r="BB104" t="s">
        <v>1181</v>
      </c>
      <c r="BC104" t="s">
        <v>1241</v>
      </c>
      <c r="BD104">
        <v>0.37</v>
      </c>
      <c r="BE104">
        <v>4623106</v>
      </c>
    </row>
    <row r="105" spans="53:57" x14ac:dyDescent="0.25">
      <c r="BA105" t="s">
        <v>1510</v>
      </c>
      <c r="BB105" t="s">
        <v>1181</v>
      </c>
      <c r="BC105" t="s">
        <v>1242</v>
      </c>
      <c r="BD105">
        <v>0.37</v>
      </c>
      <c r="BE105">
        <v>4636202</v>
      </c>
    </row>
    <row r="106" spans="53:57" x14ac:dyDescent="0.25">
      <c r="BA106" t="s">
        <v>1511</v>
      </c>
      <c r="BB106" t="s">
        <v>1181</v>
      </c>
      <c r="BC106" t="s">
        <v>1243</v>
      </c>
      <c r="BD106">
        <v>0.37</v>
      </c>
      <c r="BE106">
        <v>5250802</v>
      </c>
    </row>
    <row r="107" spans="53:57" x14ac:dyDescent="0.25">
      <c r="BA107" t="s">
        <v>1512</v>
      </c>
      <c r="BB107" t="s">
        <v>1122</v>
      </c>
      <c r="BC107" t="s">
        <v>1123</v>
      </c>
      <c r="BD107">
        <v>0.52</v>
      </c>
      <c r="BE107">
        <v>4724500</v>
      </c>
    </row>
    <row r="108" spans="53:57" x14ac:dyDescent="0.25">
      <c r="BA108" t="s">
        <v>1513</v>
      </c>
      <c r="BB108" t="s">
        <v>1122</v>
      </c>
      <c r="BC108" t="s">
        <v>1124</v>
      </c>
      <c r="BD108">
        <v>0.52</v>
      </c>
      <c r="BE108">
        <v>4721103</v>
      </c>
    </row>
    <row r="109" spans="53:57" x14ac:dyDescent="0.25">
      <c r="BA109" t="s">
        <v>1514</v>
      </c>
      <c r="BB109" t="s">
        <v>1122</v>
      </c>
      <c r="BC109" t="s">
        <v>1125</v>
      </c>
      <c r="BD109">
        <v>0.52</v>
      </c>
      <c r="BE109">
        <v>4721101</v>
      </c>
    </row>
    <row r="110" spans="53:57" x14ac:dyDescent="0.25">
      <c r="BA110" t="s">
        <v>1515</v>
      </c>
      <c r="BB110" t="s">
        <v>1122</v>
      </c>
      <c r="BC110" t="s">
        <v>1126</v>
      </c>
      <c r="BD110">
        <v>0.52</v>
      </c>
      <c r="BE110">
        <v>4722901</v>
      </c>
    </row>
    <row r="111" spans="53:57" x14ac:dyDescent="0.25">
      <c r="BA111" t="s">
        <v>1516</v>
      </c>
      <c r="BB111" t="s">
        <v>1122</v>
      </c>
      <c r="BC111" t="s">
        <v>1127</v>
      </c>
      <c r="BD111">
        <v>0.52</v>
      </c>
      <c r="BE111">
        <v>4722902</v>
      </c>
    </row>
    <row r="112" spans="53:57" x14ac:dyDescent="0.25">
      <c r="BA112" t="s">
        <v>1517</v>
      </c>
      <c r="BB112" t="s">
        <v>1122</v>
      </c>
      <c r="BC112" t="s">
        <v>1128</v>
      </c>
      <c r="BD112">
        <v>0.52</v>
      </c>
      <c r="BE112">
        <v>4723700</v>
      </c>
    </row>
    <row r="113" spans="53:57" x14ac:dyDescent="0.25">
      <c r="BA113" t="s">
        <v>1518</v>
      </c>
      <c r="BB113" t="s">
        <v>1122</v>
      </c>
      <c r="BC113" t="s">
        <v>1129</v>
      </c>
      <c r="BD113">
        <v>0.52</v>
      </c>
      <c r="BE113">
        <v>4729601</v>
      </c>
    </row>
    <row r="114" spans="53:57" x14ac:dyDescent="0.25">
      <c r="BA114" t="s">
        <v>1519</v>
      </c>
      <c r="BB114" t="s">
        <v>1122</v>
      </c>
      <c r="BC114" t="s">
        <v>1130</v>
      </c>
      <c r="BD114">
        <v>0.52</v>
      </c>
      <c r="BE114">
        <v>4729699</v>
      </c>
    </row>
    <row r="115" spans="53:57" x14ac:dyDescent="0.25">
      <c r="BA115" t="s">
        <v>1520</v>
      </c>
      <c r="BB115" t="s">
        <v>1122</v>
      </c>
      <c r="BC115" t="s">
        <v>1131</v>
      </c>
      <c r="BD115">
        <v>0.52</v>
      </c>
      <c r="BE115">
        <v>4771702</v>
      </c>
    </row>
    <row r="116" spans="53:57" x14ac:dyDescent="0.25">
      <c r="BA116" t="s">
        <v>1521</v>
      </c>
      <c r="BB116" t="s">
        <v>1122</v>
      </c>
      <c r="BC116" t="s">
        <v>1132</v>
      </c>
      <c r="BD116">
        <v>0.52</v>
      </c>
      <c r="BE116">
        <v>4772500</v>
      </c>
    </row>
    <row r="117" spans="53:57" x14ac:dyDescent="0.25">
      <c r="BA117" t="s">
        <v>1522</v>
      </c>
      <c r="BB117" t="s">
        <v>1122</v>
      </c>
      <c r="BC117" t="s">
        <v>1133</v>
      </c>
      <c r="BD117">
        <v>0.52</v>
      </c>
      <c r="BE117">
        <v>4771704</v>
      </c>
    </row>
    <row r="118" spans="53:57" x14ac:dyDescent="0.25">
      <c r="BA118" t="s">
        <v>1523</v>
      </c>
      <c r="BB118" t="s">
        <v>1122</v>
      </c>
      <c r="BC118" t="s">
        <v>1134</v>
      </c>
      <c r="BD118">
        <v>0.52</v>
      </c>
      <c r="BE118">
        <v>4773300</v>
      </c>
    </row>
    <row r="119" spans="53:57" x14ac:dyDescent="0.25">
      <c r="BA119" t="s">
        <v>1524</v>
      </c>
      <c r="BB119" t="s">
        <v>1122</v>
      </c>
      <c r="BC119" t="s">
        <v>1135</v>
      </c>
      <c r="BD119">
        <v>0.52</v>
      </c>
      <c r="BE119">
        <v>4789005</v>
      </c>
    </row>
    <row r="120" spans="53:57" x14ac:dyDescent="0.25">
      <c r="BA120" t="s">
        <v>1525</v>
      </c>
      <c r="BB120" t="s">
        <v>1122</v>
      </c>
      <c r="BC120" t="s">
        <v>1136</v>
      </c>
      <c r="BD120">
        <v>0.52</v>
      </c>
      <c r="BE120">
        <v>4755501</v>
      </c>
    </row>
    <row r="121" spans="53:57" x14ac:dyDescent="0.25">
      <c r="BA121" t="s">
        <v>1526</v>
      </c>
      <c r="BB121" t="s">
        <v>1122</v>
      </c>
      <c r="BC121" t="s">
        <v>1137</v>
      </c>
      <c r="BD121">
        <v>0.52</v>
      </c>
      <c r="BE121">
        <v>4781400</v>
      </c>
    </row>
    <row r="122" spans="53:57" x14ac:dyDescent="0.25">
      <c r="BA122" t="s">
        <v>1527</v>
      </c>
      <c r="BB122" t="s">
        <v>1122</v>
      </c>
      <c r="BC122" t="s">
        <v>1138</v>
      </c>
      <c r="BD122">
        <v>0.52</v>
      </c>
      <c r="BE122">
        <v>4782201</v>
      </c>
    </row>
    <row r="123" spans="53:57" x14ac:dyDescent="0.25">
      <c r="BA123" t="s">
        <v>1528</v>
      </c>
      <c r="BB123" t="s">
        <v>1122</v>
      </c>
      <c r="BC123" t="s">
        <v>1139</v>
      </c>
      <c r="BD123">
        <v>0.52</v>
      </c>
      <c r="BE123">
        <v>4755502</v>
      </c>
    </row>
    <row r="124" spans="53:57" x14ac:dyDescent="0.25">
      <c r="BA124" t="s">
        <v>1529</v>
      </c>
      <c r="BB124" t="s">
        <v>1122</v>
      </c>
      <c r="BC124" t="s">
        <v>1140</v>
      </c>
      <c r="BD124">
        <v>0.37</v>
      </c>
      <c r="BE124">
        <v>4754701</v>
      </c>
    </row>
    <row r="125" spans="53:57" x14ac:dyDescent="0.25">
      <c r="BA125" t="s">
        <v>1530</v>
      </c>
      <c r="BB125" t="s">
        <v>1122</v>
      </c>
      <c r="BC125" t="s">
        <v>1141</v>
      </c>
      <c r="BD125">
        <v>0.52</v>
      </c>
      <c r="BE125">
        <v>4754702</v>
      </c>
    </row>
    <row r="126" spans="53:57" x14ac:dyDescent="0.25">
      <c r="BA126" t="s">
        <v>1531</v>
      </c>
      <c r="BB126" t="s">
        <v>1122</v>
      </c>
      <c r="BC126" t="s">
        <v>1142</v>
      </c>
      <c r="BD126">
        <v>0.52</v>
      </c>
      <c r="BE126">
        <v>4759801</v>
      </c>
    </row>
    <row r="127" spans="53:57" x14ac:dyDescent="0.25">
      <c r="BA127" t="s">
        <v>1532</v>
      </c>
      <c r="BB127" t="s">
        <v>1122</v>
      </c>
      <c r="BC127" t="s">
        <v>1143</v>
      </c>
      <c r="BD127">
        <v>0.52</v>
      </c>
      <c r="BE127">
        <v>4755503</v>
      </c>
    </row>
    <row r="128" spans="53:57" x14ac:dyDescent="0.25">
      <c r="BA128" t="s">
        <v>1533</v>
      </c>
      <c r="BB128" t="s">
        <v>1122</v>
      </c>
      <c r="BC128" t="s">
        <v>1144</v>
      </c>
      <c r="BD128">
        <v>0.52</v>
      </c>
      <c r="BE128">
        <v>4744001</v>
      </c>
    </row>
    <row r="129" spans="53:57" x14ac:dyDescent="0.25">
      <c r="BA129" t="s">
        <v>1534</v>
      </c>
      <c r="BB129" t="s">
        <v>1122</v>
      </c>
      <c r="BC129" t="s">
        <v>1146</v>
      </c>
      <c r="BD129">
        <v>0.52</v>
      </c>
      <c r="BE129">
        <v>4743100</v>
      </c>
    </row>
    <row r="130" spans="53:57" x14ac:dyDescent="0.25">
      <c r="BA130" t="s">
        <v>1535</v>
      </c>
      <c r="BB130" t="s">
        <v>1122</v>
      </c>
      <c r="BC130" t="s">
        <v>1147</v>
      </c>
      <c r="BD130">
        <v>0.52</v>
      </c>
      <c r="BE130">
        <v>4744002</v>
      </c>
    </row>
    <row r="131" spans="53:57" x14ac:dyDescent="0.25">
      <c r="BA131" t="s">
        <v>1536</v>
      </c>
      <c r="BB131" t="s">
        <v>1122</v>
      </c>
      <c r="BC131" t="s">
        <v>1148</v>
      </c>
      <c r="BD131">
        <v>0.52</v>
      </c>
      <c r="BE131">
        <v>4744099</v>
      </c>
    </row>
    <row r="132" spans="53:57" x14ac:dyDescent="0.25">
      <c r="BA132" t="s">
        <v>1537</v>
      </c>
      <c r="BB132" t="s">
        <v>1122</v>
      </c>
      <c r="BC132" t="s">
        <v>1149</v>
      </c>
      <c r="BD132">
        <v>0.52</v>
      </c>
      <c r="BE132">
        <v>4741500</v>
      </c>
    </row>
    <row r="133" spans="53:57" x14ac:dyDescent="0.25">
      <c r="BA133" t="s">
        <v>1538</v>
      </c>
      <c r="BB133" t="s">
        <v>1122</v>
      </c>
      <c r="BC133" t="s">
        <v>1150</v>
      </c>
      <c r="BD133">
        <v>0.52</v>
      </c>
      <c r="BE133">
        <v>4742300</v>
      </c>
    </row>
    <row r="134" spans="53:57" x14ac:dyDescent="0.25">
      <c r="BA134" t="s">
        <v>1539</v>
      </c>
      <c r="BB134" t="s">
        <v>1122</v>
      </c>
      <c r="BC134" t="s">
        <v>1151</v>
      </c>
      <c r="BD134">
        <v>0.36</v>
      </c>
      <c r="BE134">
        <v>4511101</v>
      </c>
    </row>
    <row r="135" spans="53:57" x14ac:dyDescent="0.25">
      <c r="BA135" t="s">
        <v>1540</v>
      </c>
      <c r="BB135" t="s">
        <v>1122</v>
      </c>
      <c r="BC135" t="s">
        <v>1152</v>
      </c>
      <c r="BD135">
        <v>0.52</v>
      </c>
      <c r="BE135">
        <v>4530703</v>
      </c>
    </row>
    <row r="136" spans="53:57" x14ac:dyDescent="0.25">
      <c r="BA136" t="s">
        <v>1541</v>
      </c>
      <c r="BB136" t="s">
        <v>1122</v>
      </c>
      <c r="BC136" t="s">
        <v>1153</v>
      </c>
      <c r="BD136">
        <v>0.52</v>
      </c>
      <c r="BE136">
        <v>4763603</v>
      </c>
    </row>
    <row r="137" spans="53:57" x14ac:dyDescent="0.25">
      <c r="BA137" t="s">
        <v>1542</v>
      </c>
      <c r="BB137" t="s">
        <v>1122</v>
      </c>
      <c r="BC137" t="s">
        <v>1154</v>
      </c>
      <c r="BD137">
        <v>0.52</v>
      </c>
      <c r="BE137">
        <v>4619200</v>
      </c>
    </row>
    <row r="138" spans="53:57" x14ac:dyDescent="0.25">
      <c r="BA138" t="s">
        <v>1543</v>
      </c>
      <c r="BB138" t="s">
        <v>1122</v>
      </c>
      <c r="BC138" t="s">
        <v>1155</v>
      </c>
      <c r="BD138">
        <v>0.52</v>
      </c>
      <c r="BE138">
        <v>4713002</v>
      </c>
    </row>
    <row r="139" spans="53:57" x14ac:dyDescent="0.25">
      <c r="BA139" t="s">
        <v>1544</v>
      </c>
      <c r="BB139" t="s">
        <v>1122</v>
      </c>
      <c r="BC139" t="s">
        <v>1156</v>
      </c>
      <c r="BD139">
        <v>0.52</v>
      </c>
      <c r="BE139">
        <v>4789007</v>
      </c>
    </row>
    <row r="140" spans="53:57" x14ac:dyDescent="0.25">
      <c r="BA140" t="s">
        <v>1545</v>
      </c>
      <c r="BB140" t="s">
        <v>1122</v>
      </c>
      <c r="BC140" t="s">
        <v>1157</v>
      </c>
      <c r="BD140">
        <v>0.52</v>
      </c>
      <c r="BE140">
        <v>4752100</v>
      </c>
    </row>
    <row r="141" spans="53:57" x14ac:dyDescent="0.25">
      <c r="BA141" t="s">
        <v>1546</v>
      </c>
      <c r="BB141" t="s">
        <v>1122</v>
      </c>
      <c r="BC141" t="s">
        <v>1158</v>
      </c>
      <c r="BD141">
        <v>0.52</v>
      </c>
      <c r="BE141">
        <v>4751200</v>
      </c>
    </row>
    <row r="142" spans="53:57" x14ac:dyDescent="0.25">
      <c r="BA142" t="s">
        <v>1547</v>
      </c>
      <c r="BB142" t="s">
        <v>1122</v>
      </c>
      <c r="BC142" t="s">
        <v>1159</v>
      </c>
      <c r="BD142">
        <v>0.52</v>
      </c>
      <c r="BE142">
        <v>4614100</v>
      </c>
    </row>
    <row r="143" spans="53:57" x14ac:dyDescent="0.25">
      <c r="BA143" t="s">
        <v>1548</v>
      </c>
      <c r="BB143" t="s">
        <v>1122</v>
      </c>
      <c r="BC143" t="s">
        <v>1160</v>
      </c>
      <c r="BD143">
        <v>0.52</v>
      </c>
      <c r="BE143">
        <v>4757100</v>
      </c>
    </row>
    <row r="144" spans="53:57" x14ac:dyDescent="0.25">
      <c r="BA144" t="s">
        <v>1549</v>
      </c>
      <c r="BB144" t="s">
        <v>1122</v>
      </c>
      <c r="BC144" t="s">
        <v>1161</v>
      </c>
      <c r="BD144">
        <v>0.52</v>
      </c>
      <c r="BE144">
        <v>4731800</v>
      </c>
    </row>
    <row r="145" spans="53:57" x14ac:dyDescent="0.25">
      <c r="BA145" t="s">
        <v>1550</v>
      </c>
      <c r="BB145" t="s">
        <v>1122</v>
      </c>
      <c r="BC145" t="s">
        <v>1162</v>
      </c>
      <c r="BD145">
        <v>0.52</v>
      </c>
      <c r="BE145">
        <v>4784900</v>
      </c>
    </row>
    <row r="146" spans="53:57" x14ac:dyDescent="0.25">
      <c r="BA146" t="s">
        <v>1551</v>
      </c>
      <c r="BB146" t="s">
        <v>1122</v>
      </c>
      <c r="BC146" t="s">
        <v>1163</v>
      </c>
      <c r="BD146">
        <v>0.52</v>
      </c>
      <c r="BE146">
        <v>4761003</v>
      </c>
    </row>
    <row r="147" spans="53:57" x14ac:dyDescent="0.25">
      <c r="BA147" t="s">
        <v>1552</v>
      </c>
      <c r="BB147" t="s">
        <v>1122</v>
      </c>
      <c r="BC147" t="s">
        <v>1164</v>
      </c>
      <c r="BD147">
        <v>0.52</v>
      </c>
      <c r="BE147">
        <v>4761002</v>
      </c>
    </row>
    <row r="148" spans="53:57" x14ac:dyDescent="0.25">
      <c r="BA148" t="s">
        <v>1553</v>
      </c>
      <c r="BB148" t="s">
        <v>1122</v>
      </c>
      <c r="BC148" t="s">
        <v>1165</v>
      </c>
      <c r="BD148">
        <v>0.52</v>
      </c>
      <c r="BE148">
        <v>4756300</v>
      </c>
    </row>
    <row r="149" spans="53:57" x14ac:dyDescent="0.25">
      <c r="BA149" t="s">
        <v>1554</v>
      </c>
      <c r="BB149" t="s">
        <v>1122</v>
      </c>
      <c r="BC149" t="s">
        <v>1166</v>
      </c>
      <c r="BD149">
        <v>0.52</v>
      </c>
      <c r="BE149">
        <v>4783101</v>
      </c>
    </row>
    <row r="150" spans="53:57" x14ac:dyDescent="0.25">
      <c r="BA150" t="s">
        <v>1555</v>
      </c>
      <c r="BB150" t="s">
        <v>1122</v>
      </c>
      <c r="BC150" t="s">
        <v>1167</v>
      </c>
      <c r="BD150">
        <v>0.52</v>
      </c>
      <c r="BE150">
        <v>4774100</v>
      </c>
    </row>
    <row r="151" spans="53:57" x14ac:dyDescent="0.25">
      <c r="BA151" t="s">
        <v>1556</v>
      </c>
      <c r="BB151" t="s">
        <v>1122</v>
      </c>
      <c r="BC151" t="s">
        <v>1168</v>
      </c>
      <c r="BD151">
        <v>0.52</v>
      </c>
      <c r="BE151">
        <v>4789008</v>
      </c>
    </row>
    <row r="152" spans="53:57" x14ac:dyDescent="0.25">
      <c r="BA152" t="s">
        <v>1557</v>
      </c>
      <c r="BB152" t="s">
        <v>1122</v>
      </c>
      <c r="BC152" t="s">
        <v>1169</v>
      </c>
      <c r="BD152">
        <v>0.52</v>
      </c>
      <c r="BE152">
        <v>4763601</v>
      </c>
    </row>
    <row r="153" spans="53:57" x14ac:dyDescent="0.25">
      <c r="BA153" t="s">
        <v>1558</v>
      </c>
      <c r="BB153" t="s">
        <v>1122</v>
      </c>
      <c r="BC153" t="s">
        <v>1170</v>
      </c>
      <c r="BD153">
        <v>0.52</v>
      </c>
      <c r="BE153">
        <v>4763604</v>
      </c>
    </row>
    <row r="154" spans="53:57" x14ac:dyDescent="0.25">
      <c r="BA154" t="s">
        <v>1559</v>
      </c>
      <c r="BB154" t="s">
        <v>1122</v>
      </c>
      <c r="BC154" t="s">
        <v>1171</v>
      </c>
      <c r="BD154">
        <v>0.52</v>
      </c>
      <c r="BE154">
        <v>4789099</v>
      </c>
    </row>
    <row r="155" spans="53:57" x14ac:dyDescent="0.25">
      <c r="BA155" t="s">
        <v>1560</v>
      </c>
      <c r="BB155" t="s">
        <v>1122</v>
      </c>
      <c r="BC155" t="s">
        <v>1172</v>
      </c>
      <c r="BD155">
        <v>0.52</v>
      </c>
      <c r="BE155">
        <v>4759899</v>
      </c>
    </row>
    <row r="156" spans="53:57" x14ac:dyDescent="0.25">
      <c r="BA156" t="s">
        <v>1561</v>
      </c>
      <c r="BB156" t="s">
        <v>1122</v>
      </c>
      <c r="BC156" t="s">
        <v>1173</v>
      </c>
      <c r="BD156">
        <v>0.52</v>
      </c>
      <c r="BE156">
        <v>4759999</v>
      </c>
    </row>
    <row r="157" spans="53:57" x14ac:dyDescent="0.25">
      <c r="BA157" t="s">
        <v>1562</v>
      </c>
      <c r="BB157" t="s">
        <v>1122</v>
      </c>
      <c r="BC157" t="s">
        <v>1174</v>
      </c>
      <c r="BD157">
        <v>0.52</v>
      </c>
      <c r="BE157">
        <v>4789002</v>
      </c>
    </row>
    <row r="158" spans="53:57" x14ac:dyDescent="0.25">
      <c r="BA158" t="s">
        <v>1563</v>
      </c>
      <c r="BB158" t="s">
        <v>1122</v>
      </c>
      <c r="BC158" t="s">
        <v>1175</v>
      </c>
      <c r="BD158">
        <v>0.52</v>
      </c>
      <c r="BE158">
        <v>4789004</v>
      </c>
    </row>
    <row r="159" spans="53:57" x14ac:dyDescent="0.25">
      <c r="BA159" t="s">
        <v>1564</v>
      </c>
      <c r="BB159" t="s">
        <v>1122</v>
      </c>
      <c r="BC159" t="s">
        <v>1176</v>
      </c>
      <c r="BD159">
        <v>0.52</v>
      </c>
      <c r="BE159">
        <v>8299706</v>
      </c>
    </row>
    <row r="160" spans="53:57" x14ac:dyDescent="0.25">
      <c r="BA160" t="s">
        <v>1565</v>
      </c>
      <c r="BB160" t="s">
        <v>1122</v>
      </c>
      <c r="BC160" t="s">
        <v>1177</v>
      </c>
      <c r="BD160">
        <v>0.52</v>
      </c>
      <c r="BE160">
        <v>4785799</v>
      </c>
    </row>
    <row r="161" spans="53:57" x14ac:dyDescent="0.25">
      <c r="BA161" t="s">
        <v>1566</v>
      </c>
      <c r="BB161" t="s">
        <v>1122</v>
      </c>
      <c r="BC161" t="s">
        <v>1178</v>
      </c>
      <c r="BD161">
        <v>0.52</v>
      </c>
      <c r="BE161">
        <v>4789001</v>
      </c>
    </row>
    <row r="162" spans="53:57" x14ac:dyDescent="0.25">
      <c r="BA162" t="s">
        <v>1567</v>
      </c>
      <c r="BB162" t="s">
        <v>1122</v>
      </c>
      <c r="BC162" t="s">
        <v>1179</v>
      </c>
      <c r="BD162">
        <v>0.52</v>
      </c>
      <c r="BE162">
        <v>4789006</v>
      </c>
    </row>
    <row r="163" spans="53:57" x14ac:dyDescent="0.25">
      <c r="BA163" t="s">
        <v>1568</v>
      </c>
      <c r="BB163" t="s">
        <v>1331</v>
      </c>
      <c r="BC163" t="s">
        <v>1332</v>
      </c>
      <c r="BD163">
        <v>0.65</v>
      </c>
      <c r="BE163">
        <v>6821802</v>
      </c>
    </row>
    <row r="164" spans="53:57" x14ac:dyDescent="0.25">
      <c r="BA164" t="s">
        <v>1569</v>
      </c>
      <c r="BB164" t="s">
        <v>1331</v>
      </c>
      <c r="BC164" t="s">
        <v>1333</v>
      </c>
      <c r="BD164">
        <v>0.65</v>
      </c>
      <c r="BE164">
        <v>6822600</v>
      </c>
    </row>
    <row r="165" spans="53:57" x14ac:dyDescent="0.25">
      <c r="BA165" t="s">
        <v>1570</v>
      </c>
      <c r="BB165" t="s">
        <v>1331</v>
      </c>
      <c r="BC165" t="s">
        <v>1334</v>
      </c>
      <c r="BD165">
        <v>0.65</v>
      </c>
      <c r="BE165">
        <v>6810999</v>
      </c>
    </row>
    <row r="166" spans="53:57" x14ac:dyDescent="0.25">
      <c r="BA166" t="s">
        <v>1571</v>
      </c>
      <c r="BB166" t="s">
        <v>1331</v>
      </c>
      <c r="BC166" t="s">
        <v>1335</v>
      </c>
      <c r="BD166">
        <v>0.65</v>
      </c>
      <c r="BE166">
        <v>4930201</v>
      </c>
    </row>
    <row r="167" spans="53:57" x14ac:dyDescent="0.25">
      <c r="BA167" t="s">
        <v>1572</v>
      </c>
      <c r="BB167" t="s">
        <v>1331</v>
      </c>
      <c r="BC167" t="s">
        <v>1336</v>
      </c>
      <c r="BD167">
        <v>0.65</v>
      </c>
      <c r="BE167">
        <v>7739099</v>
      </c>
    </row>
    <row r="168" spans="53:57" x14ac:dyDescent="0.25">
      <c r="BA168" t="s">
        <v>1573</v>
      </c>
      <c r="BB168" t="s">
        <v>1331</v>
      </c>
      <c r="BC168" t="s">
        <v>1337</v>
      </c>
      <c r="BD168">
        <v>0.65</v>
      </c>
      <c r="BE168">
        <v>7810800</v>
      </c>
    </row>
    <row r="169" spans="53:57" x14ac:dyDescent="0.25">
      <c r="BA169" t="s">
        <v>1574</v>
      </c>
      <c r="BB169" t="s">
        <v>1331</v>
      </c>
      <c r="BC169" t="s">
        <v>1338</v>
      </c>
      <c r="BD169">
        <v>0.65</v>
      </c>
      <c r="BE169">
        <v>8219999</v>
      </c>
    </row>
    <row r="170" spans="53:57" x14ac:dyDescent="0.25">
      <c r="BA170" t="s">
        <v>1575</v>
      </c>
      <c r="BB170" t="s">
        <v>1377</v>
      </c>
      <c r="BC170" t="s">
        <v>1378</v>
      </c>
      <c r="BD170">
        <v>0.75</v>
      </c>
      <c r="BE170">
        <v>6424704</v>
      </c>
    </row>
    <row r="171" spans="53:57" x14ac:dyDescent="0.25">
      <c r="BA171" t="s">
        <v>1576</v>
      </c>
      <c r="BB171" t="s">
        <v>1377</v>
      </c>
      <c r="BC171" t="s">
        <v>1379</v>
      </c>
      <c r="BD171">
        <v>0.82</v>
      </c>
      <c r="BE171">
        <v>6424999</v>
      </c>
    </row>
    <row r="172" spans="53:57" x14ac:dyDescent="0.25">
      <c r="BA172" t="s">
        <v>1577</v>
      </c>
      <c r="BB172" t="s">
        <v>1377</v>
      </c>
      <c r="BC172" t="s">
        <v>1380</v>
      </c>
      <c r="BD172">
        <v>0.75</v>
      </c>
      <c r="BE172">
        <v>7490104</v>
      </c>
    </row>
    <row r="173" spans="53:57" x14ac:dyDescent="0.25">
      <c r="BA173" t="s">
        <v>1578</v>
      </c>
      <c r="BB173" t="s">
        <v>1377</v>
      </c>
      <c r="BC173" t="s">
        <v>1329</v>
      </c>
      <c r="BD173">
        <v>0.75</v>
      </c>
      <c r="BE173">
        <v>6550999</v>
      </c>
    </row>
    <row r="174" spans="53:57" x14ac:dyDescent="0.25">
      <c r="BA174" t="s">
        <v>1579</v>
      </c>
      <c r="BB174" t="s">
        <v>1377</v>
      </c>
      <c r="BC174" t="s">
        <v>1381</v>
      </c>
      <c r="BD174">
        <v>0.75</v>
      </c>
      <c r="BE174">
        <v>6629999</v>
      </c>
    </row>
    <row r="175" spans="53:57" x14ac:dyDescent="0.25">
      <c r="BA175" t="s">
        <v>1580</v>
      </c>
      <c r="BB175" t="s">
        <v>1377</v>
      </c>
      <c r="BC175" t="s">
        <v>1348</v>
      </c>
      <c r="BD175">
        <v>0.75</v>
      </c>
      <c r="BE175">
        <v>6499999</v>
      </c>
    </row>
    <row r="176" spans="53:57" x14ac:dyDescent="0.25">
      <c r="BA176" t="s">
        <v>1581</v>
      </c>
      <c r="BB176" t="s">
        <v>1377</v>
      </c>
      <c r="BC176" t="s">
        <v>1382</v>
      </c>
      <c r="BD176">
        <v>0.75</v>
      </c>
      <c r="BE176">
        <v>6435201</v>
      </c>
    </row>
    <row r="177" spans="53:57" x14ac:dyDescent="0.25">
      <c r="BA177" t="s">
        <v>1582</v>
      </c>
      <c r="BB177" t="s">
        <v>1339</v>
      </c>
      <c r="BC177" t="s">
        <v>1340</v>
      </c>
      <c r="BD177">
        <v>0.41</v>
      </c>
      <c r="BE177">
        <v>6461100</v>
      </c>
    </row>
    <row r="178" spans="53:57" x14ac:dyDescent="0.25">
      <c r="BA178" t="s">
        <v>1583</v>
      </c>
      <c r="BB178" t="s">
        <v>1339</v>
      </c>
      <c r="BC178" t="s">
        <v>1341</v>
      </c>
      <c r="BD178">
        <v>0.64</v>
      </c>
      <c r="BE178">
        <v>6421200</v>
      </c>
    </row>
    <row r="179" spans="53:57" x14ac:dyDescent="0.25">
      <c r="BA179" t="s">
        <v>1584</v>
      </c>
      <c r="BB179" t="s">
        <v>1339</v>
      </c>
      <c r="BC179" t="s">
        <v>1342</v>
      </c>
      <c r="BD179">
        <v>0.64</v>
      </c>
      <c r="BE179">
        <v>6432800</v>
      </c>
    </row>
    <row r="180" spans="53:57" x14ac:dyDescent="0.25">
      <c r="BA180" t="s">
        <v>1585</v>
      </c>
      <c r="BB180" t="s">
        <v>1339</v>
      </c>
      <c r="BC180" t="s">
        <v>1343</v>
      </c>
      <c r="BD180">
        <v>0.64</v>
      </c>
      <c r="BE180">
        <v>6499902</v>
      </c>
    </row>
    <row r="181" spans="53:57" x14ac:dyDescent="0.25">
      <c r="BA181" t="s">
        <v>1586</v>
      </c>
      <c r="BB181" t="s">
        <v>1339</v>
      </c>
      <c r="BC181" t="s">
        <v>1344</v>
      </c>
      <c r="BD181">
        <v>0.64</v>
      </c>
      <c r="BE181">
        <v>6440900</v>
      </c>
    </row>
    <row r="182" spans="53:57" x14ac:dyDescent="0.25">
      <c r="BA182" t="s">
        <v>1587</v>
      </c>
      <c r="BB182" t="s">
        <v>1339</v>
      </c>
      <c r="BC182" t="s">
        <v>1345</v>
      </c>
      <c r="BD182">
        <v>0.64</v>
      </c>
      <c r="BE182">
        <v>6422100</v>
      </c>
    </row>
    <row r="183" spans="53:57" x14ac:dyDescent="0.25">
      <c r="BA183" t="s">
        <v>1588</v>
      </c>
      <c r="BB183" t="s">
        <v>1339</v>
      </c>
      <c r="BC183" t="s">
        <v>1346</v>
      </c>
      <c r="BD183">
        <v>0.64</v>
      </c>
      <c r="BE183">
        <v>6424703</v>
      </c>
    </row>
    <row r="184" spans="53:57" x14ac:dyDescent="0.25">
      <c r="BA184" t="s">
        <v>1589</v>
      </c>
      <c r="BB184" t="s">
        <v>1339</v>
      </c>
      <c r="BC184" t="s">
        <v>1347</v>
      </c>
      <c r="BD184">
        <v>0.64</v>
      </c>
      <c r="BE184">
        <v>6612602</v>
      </c>
    </row>
    <row r="185" spans="53:57" x14ac:dyDescent="0.25">
      <c r="BA185" t="s">
        <v>1590</v>
      </c>
      <c r="BB185" t="s">
        <v>1339</v>
      </c>
      <c r="BC185" t="s">
        <v>1349</v>
      </c>
      <c r="BD185">
        <v>0.64</v>
      </c>
      <c r="BE185">
        <v>9499500</v>
      </c>
    </row>
    <row r="186" spans="53:57" x14ac:dyDescent="0.25">
      <c r="BA186" t="s">
        <v>1591</v>
      </c>
      <c r="BB186" t="s">
        <v>1339</v>
      </c>
      <c r="BC186" t="s">
        <v>1350</v>
      </c>
      <c r="BD186">
        <v>0.64</v>
      </c>
      <c r="BE186">
        <v>6511101</v>
      </c>
    </row>
    <row r="187" spans="53:57" x14ac:dyDescent="0.25">
      <c r="BA187" t="s">
        <v>1592</v>
      </c>
      <c r="BB187" t="s">
        <v>1339</v>
      </c>
      <c r="BC187" t="s">
        <v>1351</v>
      </c>
      <c r="BD187">
        <v>0.64</v>
      </c>
      <c r="BE187">
        <v>6450600</v>
      </c>
    </row>
    <row r="188" spans="53:57" x14ac:dyDescent="0.25">
      <c r="BA188" t="s">
        <v>1593</v>
      </c>
      <c r="BB188" t="s">
        <v>1339</v>
      </c>
      <c r="BC188" t="s">
        <v>1352</v>
      </c>
      <c r="BD188">
        <v>0.64</v>
      </c>
      <c r="BE188">
        <v>6541300</v>
      </c>
    </row>
    <row r="189" spans="53:57" x14ac:dyDescent="0.25">
      <c r="BA189" t="s">
        <v>1594</v>
      </c>
      <c r="BB189" t="s">
        <v>1356</v>
      </c>
      <c r="BC189" t="s">
        <v>1357</v>
      </c>
      <c r="BD189">
        <v>0.2</v>
      </c>
      <c r="BE189">
        <v>8730102</v>
      </c>
    </row>
    <row r="190" spans="53:57" x14ac:dyDescent="0.25">
      <c r="BA190" t="s">
        <v>1595</v>
      </c>
      <c r="BB190" t="s">
        <v>1356</v>
      </c>
      <c r="BC190" t="s">
        <v>1358</v>
      </c>
      <c r="BD190">
        <v>0.27</v>
      </c>
      <c r="BE190">
        <v>8412400</v>
      </c>
    </row>
    <row r="191" spans="53:57" x14ac:dyDescent="0.25">
      <c r="BA191" t="s">
        <v>1596</v>
      </c>
      <c r="BB191" t="s">
        <v>1356</v>
      </c>
      <c r="BC191" t="s">
        <v>1359</v>
      </c>
      <c r="BD191">
        <v>0.27</v>
      </c>
      <c r="BE191">
        <v>6542100</v>
      </c>
    </row>
    <row r="192" spans="53:57" x14ac:dyDescent="0.25">
      <c r="BA192" t="s">
        <v>1597</v>
      </c>
      <c r="BB192" t="s">
        <v>1356</v>
      </c>
      <c r="BC192" t="s">
        <v>1360</v>
      </c>
      <c r="BD192">
        <v>0.27</v>
      </c>
      <c r="BE192">
        <v>9420100</v>
      </c>
    </row>
    <row r="193" spans="53:57" x14ac:dyDescent="0.25">
      <c r="BA193" t="s">
        <v>1598</v>
      </c>
      <c r="BB193" t="s">
        <v>1356</v>
      </c>
      <c r="BC193" t="s">
        <v>1361</v>
      </c>
      <c r="BD193">
        <v>0.17</v>
      </c>
      <c r="BE193">
        <v>9412000</v>
      </c>
    </row>
    <row r="194" spans="53:57" x14ac:dyDescent="0.25">
      <c r="BA194" t="s">
        <v>1599</v>
      </c>
      <c r="BB194" t="s">
        <v>1356</v>
      </c>
      <c r="BC194" t="s">
        <v>1362</v>
      </c>
      <c r="BD194">
        <v>0.17</v>
      </c>
      <c r="BE194">
        <v>9493600</v>
      </c>
    </row>
    <row r="195" spans="53:57" x14ac:dyDescent="0.25">
      <c r="BA195" t="s">
        <v>1600</v>
      </c>
      <c r="BB195" t="s">
        <v>1356</v>
      </c>
      <c r="BC195" t="s">
        <v>1363</v>
      </c>
      <c r="BD195">
        <v>0.27</v>
      </c>
      <c r="BE195">
        <v>9491000</v>
      </c>
    </row>
    <row r="196" spans="53:57" x14ac:dyDescent="0.25">
      <c r="BA196" t="s">
        <v>1601</v>
      </c>
      <c r="BB196" t="s">
        <v>1356</v>
      </c>
      <c r="BC196" t="s">
        <v>1291</v>
      </c>
      <c r="BD196">
        <v>0.28999999999999998</v>
      </c>
      <c r="BE196">
        <v>9312999</v>
      </c>
    </row>
    <row r="197" spans="53:57" x14ac:dyDescent="0.25">
      <c r="BA197" t="s">
        <v>1602</v>
      </c>
      <c r="BB197" t="s">
        <v>1356</v>
      </c>
      <c r="BC197" t="s">
        <v>1364</v>
      </c>
      <c r="BD197">
        <v>0.27</v>
      </c>
      <c r="BE197">
        <v>9492800</v>
      </c>
    </row>
    <row r="198" spans="53:57" x14ac:dyDescent="0.25">
      <c r="BA198" t="s">
        <v>1603</v>
      </c>
      <c r="BB198" t="s">
        <v>1356</v>
      </c>
      <c r="BC198" t="s">
        <v>1365</v>
      </c>
      <c r="BD198">
        <v>0.27</v>
      </c>
      <c r="BE198">
        <v>9430800</v>
      </c>
    </row>
    <row r="199" spans="53:57" x14ac:dyDescent="0.25">
      <c r="BA199" t="s">
        <v>1604</v>
      </c>
      <c r="BB199" t="s">
        <v>1054</v>
      </c>
      <c r="BC199" t="s">
        <v>1055</v>
      </c>
      <c r="BD199">
        <v>0.49</v>
      </c>
      <c r="BE199">
        <v>1112700</v>
      </c>
    </row>
    <row r="200" spans="53:57" x14ac:dyDescent="0.25">
      <c r="BA200" t="s">
        <v>1605</v>
      </c>
      <c r="BB200" t="s">
        <v>1054</v>
      </c>
      <c r="BC200" t="s">
        <v>1056</v>
      </c>
      <c r="BD200">
        <v>0.27</v>
      </c>
      <c r="BE200">
        <v>1111901</v>
      </c>
    </row>
    <row r="201" spans="53:57" x14ac:dyDescent="0.25">
      <c r="BA201" t="s">
        <v>1606</v>
      </c>
      <c r="BB201" t="s">
        <v>1054</v>
      </c>
      <c r="BC201" t="s">
        <v>1057</v>
      </c>
      <c r="BD201">
        <v>0.27</v>
      </c>
      <c r="BE201">
        <v>1111902</v>
      </c>
    </row>
    <row r="202" spans="53:57" x14ac:dyDescent="0.25">
      <c r="BA202" t="s">
        <v>1607</v>
      </c>
      <c r="BB202" t="s">
        <v>1054</v>
      </c>
      <c r="BC202" t="s">
        <v>1058</v>
      </c>
      <c r="BD202">
        <v>0.47</v>
      </c>
      <c r="BE202">
        <v>1113502</v>
      </c>
    </row>
    <row r="203" spans="53:57" x14ac:dyDescent="0.25">
      <c r="BA203" t="s">
        <v>1608</v>
      </c>
      <c r="BB203" t="s">
        <v>1054</v>
      </c>
      <c r="BC203" t="s">
        <v>1059</v>
      </c>
      <c r="BD203">
        <v>0.47</v>
      </c>
      <c r="BE203">
        <v>1113501</v>
      </c>
    </row>
    <row r="204" spans="53:57" x14ac:dyDescent="0.25">
      <c r="BA204" t="s">
        <v>1609</v>
      </c>
      <c r="BB204" t="s">
        <v>1054</v>
      </c>
      <c r="BC204" t="s">
        <v>1024</v>
      </c>
      <c r="BD204">
        <v>0.72</v>
      </c>
      <c r="BE204">
        <v>1122401</v>
      </c>
    </row>
    <row r="205" spans="53:57" x14ac:dyDescent="0.25">
      <c r="BA205" t="s">
        <v>1610</v>
      </c>
      <c r="BB205" t="s">
        <v>1054</v>
      </c>
      <c r="BC205" t="s">
        <v>1060</v>
      </c>
      <c r="BD205">
        <v>0.49</v>
      </c>
      <c r="BE205">
        <v>1121600</v>
      </c>
    </row>
    <row r="206" spans="53:57" x14ac:dyDescent="0.25">
      <c r="BA206" t="s">
        <v>1611</v>
      </c>
      <c r="BB206" t="s">
        <v>1054</v>
      </c>
      <c r="BC206" t="s">
        <v>1061</v>
      </c>
      <c r="BD206">
        <v>0.49</v>
      </c>
      <c r="BE206">
        <v>1122403</v>
      </c>
    </row>
    <row r="207" spans="53:57" x14ac:dyDescent="0.25">
      <c r="BA207" t="s">
        <v>1612</v>
      </c>
      <c r="BB207" t="s">
        <v>949</v>
      </c>
      <c r="BC207" t="s">
        <v>950</v>
      </c>
      <c r="BD207">
        <v>0.57999999999999996</v>
      </c>
      <c r="BE207">
        <v>2219600</v>
      </c>
    </row>
    <row r="208" spans="53:57" x14ac:dyDescent="0.25">
      <c r="BA208" t="s">
        <v>1613</v>
      </c>
      <c r="BB208" t="s">
        <v>949</v>
      </c>
      <c r="BC208" t="s">
        <v>951</v>
      </c>
      <c r="BD208">
        <v>0.57999999999999996</v>
      </c>
      <c r="BE208">
        <v>2211100</v>
      </c>
    </row>
    <row r="209" spans="53:57" x14ac:dyDescent="0.25">
      <c r="BA209" t="s">
        <v>1614</v>
      </c>
      <c r="BB209" t="s">
        <v>949</v>
      </c>
      <c r="BC209" t="s">
        <v>952</v>
      </c>
      <c r="BD209">
        <v>0.57999999999999996</v>
      </c>
      <c r="BE209">
        <v>2812700</v>
      </c>
    </row>
    <row r="210" spans="53:57" x14ac:dyDescent="0.25">
      <c r="BA210" t="s">
        <v>1615</v>
      </c>
      <c r="BB210" t="s">
        <v>949</v>
      </c>
      <c r="BC210" t="s">
        <v>931</v>
      </c>
      <c r="BD210">
        <v>0.57999999999999996</v>
      </c>
      <c r="BE210">
        <v>1540800</v>
      </c>
    </row>
    <row r="211" spans="53:57" x14ac:dyDescent="0.25">
      <c r="BA211" t="s">
        <v>1616</v>
      </c>
      <c r="BB211" t="s">
        <v>949</v>
      </c>
      <c r="BC211" t="s">
        <v>953</v>
      </c>
      <c r="BD211">
        <v>0.57999999999999996</v>
      </c>
      <c r="BE211">
        <v>2229399</v>
      </c>
    </row>
    <row r="212" spans="53:57" x14ac:dyDescent="0.25">
      <c r="BA212" t="s">
        <v>1617</v>
      </c>
      <c r="BB212" t="s">
        <v>942</v>
      </c>
      <c r="BC212" t="s">
        <v>943</v>
      </c>
      <c r="BD212">
        <v>0.77</v>
      </c>
      <c r="BE212">
        <v>1721400</v>
      </c>
    </row>
    <row r="213" spans="53:57" x14ac:dyDescent="0.25">
      <c r="BA213" t="s">
        <v>1618</v>
      </c>
      <c r="BB213" t="s">
        <v>942</v>
      </c>
      <c r="BC213" t="s">
        <v>944</v>
      </c>
      <c r="BD213">
        <v>0.77</v>
      </c>
      <c r="BE213">
        <v>1722200</v>
      </c>
    </row>
    <row r="214" spans="53:57" x14ac:dyDescent="0.25">
      <c r="BA214" t="s">
        <v>1619</v>
      </c>
      <c r="BB214" t="s">
        <v>942</v>
      </c>
      <c r="BC214" t="s">
        <v>945</v>
      </c>
      <c r="BD214">
        <v>0.77</v>
      </c>
      <c r="BE214">
        <v>1741902</v>
      </c>
    </row>
    <row r="215" spans="53:57" x14ac:dyDescent="0.25">
      <c r="BA215" t="s">
        <v>1620</v>
      </c>
      <c r="BB215" t="s">
        <v>942</v>
      </c>
      <c r="BC215" t="s">
        <v>946</v>
      </c>
      <c r="BD215">
        <v>0.77</v>
      </c>
      <c r="BE215">
        <v>1749400</v>
      </c>
    </row>
    <row r="216" spans="53:57" x14ac:dyDescent="0.25">
      <c r="BA216" t="s">
        <v>1621</v>
      </c>
      <c r="BB216" t="s">
        <v>942</v>
      </c>
      <c r="BC216" t="s">
        <v>947</v>
      </c>
      <c r="BD216">
        <v>0.77</v>
      </c>
      <c r="BE216">
        <v>1732000</v>
      </c>
    </row>
    <row r="217" spans="53:57" x14ac:dyDescent="0.25">
      <c r="BA217" t="s">
        <v>1622</v>
      </c>
      <c r="BB217" t="s">
        <v>942</v>
      </c>
      <c r="BC217" t="s">
        <v>948</v>
      </c>
      <c r="BD217">
        <v>0.77</v>
      </c>
      <c r="BE217">
        <v>1741999</v>
      </c>
    </row>
    <row r="218" spans="53:57" x14ac:dyDescent="0.25">
      <c r="BA218" t="s">
        <v>1623</v>
      </c>
      <c r="BB218" t="s">
        <v>1101</v>
      </c>
      <c r="BC218" t="s">
        <v>1102</v>
      </c>
      <c r="BD218">
        <v>0.39</v>
      </c>
      <c r="BE218">
        <v>4120400</v>
      </c>
    </row>
    <row r="219" spans="53:57" x14ac:dyDescent="0.25">
      <c r="BA219" t="s">
        <v>1624</v>
      </c>
      <c r="BB219" t="s">
        <v>1101</v>
      </c>
      <c r="BC219" t="s">
        <v>1103</v>
      </c>
      <c r="BD219">
        <v>0.65</v>
      </c>
      <c r="BE219">
        <v>4211101</v>
      </c>
    </row>
    <row r="220" spans="53:57" x14ac:dyDescent="0.25">
      <c r="BA220" t="s">
        <v>1625</v>
      </c>
      <c r="BB220" t="s">
        <v>1101</v>
      </c>
      <c r="BC220" t="s">
        <v>1104</v>
      </c>
      <c r="BD220">
        <v>0.11</v>
      </c>
      <c r="BE220">
        <v>4212000</v>
      </c>
    </row>
    <row r="221" spans="53:57" x14ac:dyDescent="0.25">
      <c r="BA221" t="s">
        <v>1626</v>
      </c>
      <c r="BB221" t="s">
        <v>1101</v>
      </c>
      <c r="BC221" t="s">
        <v>1105</v>
      </c>
      <c r="BD221">
        <v>0.36</v>
      </c>
      <c r="BE221">
        <v>4292802</v>
      </c>
    </row>
    <row r="222" spans="53:57" x14ac:dyDescent="0.25">
      <c r="BA222" t="s">
        <v>1627</v>
      </c>
      <c r="BB222" t="s">
        <v>1101</v>
      </c>
      <c r="BC222" t="s">
        <v>1106</v>
      </c>
      <c r="BD222">
        <v>0.36</v>
      </c>
      <c r="BE222">
        <v>4213800</v>
      </c>
    </row>
    <row r="223" spans="53:57" x14ac:dyDescent="0.25">
      <c r="BA223" t="s">
        <v>1628</v>
      </c>
      <c r="BB223" t="s">
        <v>1101</v>
      </c>
      <c r="BC223" t="s">
        <v>1107</v>
      </c>
      <c r="BD223">
        <v>0.36</v>
      </c>
      <c r="BE223">
        <v>4299599</v>
      </c>
    </row>
    <row r="224" spans="53:57" x14ac:dyDescent="0.25">
      <c r="BA224" t="s">
        <v>1629</v>
      </c>
      <c r="BB224" t="s">
        <v>1101</v>
      </c>
      <c r="BC224" t="s">
        <v>1108</v>
      </c>
      <c r="BD224">
        <v>0.36</v>
      </c>
      <c r="BE224">
        <v>4312600</v>
      </c>
    </row>
    <row r="225" spans="53:57" x14ac:dyDescent="0.25">
      <c r="BA225" t="s">
        <v>1630</v>
      </c>
      <c r="BB225" t="s">
        <v>1101</v>
      </c>
      <c r="BC225" t="s">
        <v>1109</v>
      </c>
      <c r="BD225">
        <v>0.36</v>
      </c>
      <c r="BE225">
        <v>4299999</v>
      </c>
    </row>
    <row r="226" spans="53:57" x14ac:dyDescent="0.25">
      <c r="BA226" t="s">
        <v>1631</v>
      </c>
      <c r="BB226" t="s">
        <v>1101</v>
      </c>
      <c r="BC226" t="s">
        <v>1110</v>
      </c>
      <c r="BD226">
        <v>0.36</v>
      </c>
      <c r="BE226">
        <v>4329199</v>
      </c>
    </row>
    <row r="227" spans="53:57" x14ac:dyDescent="0.25">
      <c r="BA227" t="s">
        <v>1632</v>
      </c>
      <c r="BB227" t="s">
        <v>1101</v>
      </c>
      <c r="BC227" t="s">
        <v>1111</v>
      </c>
      <c r="BD227">
        <v>0.36</v>
      </c>
      <c r="BE227">
        <v>4329103</v>
      </c>
    </row>
    <row r="228" spans="53:57" x14ac:dyDescent="0.25">
      <c r="BA228" t="s">
        <v>1633</v>
      </c>
      <c r="BB228" t="s">
        <v>1101</v>
      </c>
      <c r="BC228" t="s">
        <v>1112</v>
      </c>
      <c r="BD228">
        <v>0.36</v>
      </c>
      <c r="BE228">
        <v>4399999</v>
      </c>
    </row>
    <row r="229" spans="53:57" x14ac:dyDescent="0.25">
      <c r="BA229" t="s">
        <v>1634</v>
      </c>
      <c r="BB229" t="s">
        <v>1101</v>
      </c>
      <c r="BC229" t="s">
        <v>1113</v>
      </c>
      <c r="BD229">
        <v>0.65</v>
      </c>
      <c r="BE229">
        <v>4313400</v>
      </c>
    </row>
    <row r="230" spans="53:57" x14ac:dyDescent="0.25">
      <c r="BA230" t="s">
        <v>1635</v>
      </c>
      <c r="BB230" t="s">
        <v>1101</v>
      </c>
      <c r="BC230" t="s">
        <v>1114</v>
      </c>
      <c r="BD230">
        <v>0.36</v>
      </c>
      <c r="BE230">
        <v>4329104</v>
      </c>
    </row>
    <row r="231" spans="53:57" x14ac:dyDescent="0.25">
      <c r="BA231" t="s">
        <v>1636</v>
      </c>
      <c r="BB231" t="s">
        <v>1101</v>
      </c>
      <c r="BC231" t="s">
        <v>1115</v>
      </c>
      <c r="BD231">
        <v>0.36</v>
      </c>
      <c r="BE231">
        <v>4319300</v>
      </c>
    </row>
    <row r="232" spans="53:57" x14ac:dyDescent="0.25">
      <c r="BA232" t="s">
        <v>1637</v>
      </c>
      <c r="BB232" t="s">
        <v>1101</v>
      </c>
      <c r="BC232" t="s">
        <v>1116</v>
      </c>
      <c r="BD232">
        <v>0.36</v>
      </c>
      <c r="BE232">
        <v>4311801</v>
      </c>
    </row>
    <row r="233" spans="53:57" x14ac:dyDescent="0.25">
      <c r="BA233" t="s">
        <v>1638</v>
      </c>
      <c r="BB233" t="s">
        <v>954</v>
      </c>
      <c r="BC233" t="s">
        <v>955</v>
      </c>
      <c r="BD233">
        <v>0.51</v>
      </c>
      <c r="BE233">
        <v>1510600</v>
      </c>
    </row>
    <row r="234" spans="53:57" x14ac:dyDescent="0.25">
      <c r="BA234" t="s">
        <v>1639</v>
      </c>
      <c r="BB234" t="s">
        <v>954</v>
      </c>
      <c r="BC234" t="s">
        <v>956</v>
      </c>
      <c r="BD234">
        <v>0.51</v>
      </c>
      <c r="BE234">
        <v>1529700</v>
      </c>
    </row>
    <row r="235" spans="53:57" x14ac:dyDescent="0.25">
      <c r="BA235" t="s">
        <v>1640</v>
      </c>
      <c r="BB235" t="s">
        <v>1067</v>
      </c>
      <c r="BC235" t="s">
        <v>1068</v>
      </c>
      <c r="BD235">
        <v>0.51</v>
      </c>
      <c r="BE235">
        <v>5812300</v>
      </c>
    </row>
    <row r="236" spans="53:57" x14ac:dyDescent="0.25">
      <c r="BA236" t="s">
        <v>1641</v>
      </c>
      <c r="BB236" t="s">
        <v>1067</v>
      </c>
      <c r="BC236" t="s">
        <v>1069</v>
      </c>
      <c r="BD236">
        <v>0.51</v>
      </c>
      <c r="BE236">
        <v>5813100</v>
      </c>
    </row>
    <row r="237" spans="53:57" x14ac:dyDescent="0.25">
      <c r="BA237" t="s">
        <v>1642</v>
      </c>
      <c r="BB237" t="s">
        <v>1067</v>
      </c>
      <c r="BC237" t="s">
        <v>1070</v>
      </c>
      <c r="BD237">
        <v>0.51</v>
      </c>
      <c r="BE237">
        <v>5811500</v>
      </c>
    </row>
    <row r="238" spans="53:57" x14ac:dyDescent="0.25">
      <c r="BA238" t="s">
        <v>1643</v>
      </c>
      <c r="BB238" t="s">
        <v>1067</v>
      </c>
      <c r="BC238" t="s">
        <v>1071</v>
      </c>
      <c r="BD238">
        <v>0.51</v>
      </c>
      <c r="BE238">
        <v>1813099</v>
      </c>
    </row>
    <row r="239" spans="53:57" x14ac:dyDescent="0.25">
      <c r="BA239" t="s">
        <v>1644</v>
      </c>
      <c r="BB239" t="s">
        <v>1067</v>
      </c>
      <c r="BC239" t="s">
        <v>1072</v>
      </c>
      <c r="BD239">
        <v>0.51</v>
      </c>
      <c r="BE239">
        <v>1813001</v>
      </c>
    </row>
    <row r="240" spans="53:57" x14ac:dyDescent="0.25">
      <c r="BA240" t="s">
        <v>1645</v>
      </c>
      <c r="BB240" t="s">
        <v>1067</v>
      </c>
      <c r="BC240" t="s">
        <v>1073</v>
      </c>
      <c r="BD240">
        <v>0.51</v>
      </c>
      <c r="BE240">
        <v>1812100</v>
      </c>
    </row>
    <row r="241" spans="53:57" x14ac:dyDescent="0.25">
      <c r="BA241" t="s">
        <v>1646</v>
      </c>
      <c r="BB241" t="s">
        <v>1067</v>
      </c>
      <c r="BC241" t="s">
        <v>1074</v>
      </c>
      <c r="BD241">
        <v>0.51</v>
      </c>
      <c r="BE241">
        <v>1811302</v>
      </c>
    </row>
    <row r="242" spans="53:57" x14ac:dyDescent="0.25">
      <c r="BA242" t="s">
        <v>1647</v>
      </c>
      <c r="BB242" t="s">
        <v>1067</v>
      </c>
      <c r="BC242" t="s">
        <v>1075</v>
      </c>
      <c r="BD242">
        <v>0.51</v>
      </c>
      <c r="BE242">
        <v>1813999</v>
      </c>
    </row>
    <row r="243" spans="53:57" x14ac:dyDescent="0.25">
      <c r="BA243" t="s">
        <v>1648</v>
      </c>
      <c r="BB243" t="s">
        <v>1067</v>
      </c>
      <c r="BC243" t="s">
        <v>1076</v>
      </c>
      <c r="BD243">
        <v>0.51</v>
      </c>
      <c r="BE243">
        <v>1822900</v>
      </c>
    </row>
    <row r="244" spans="53:57" x14ac:dyDescent="0.25">
      <c r="BA244" t="s">
        <v>1649</v>
      </c>
      <c r="BB244" t="s">
        <v>1067</v>
      </c>
      <c r="BC244" t="s">
        <v>1077</v>
      </c>
      <c r="BD244">
        <v>0.51</v>
      </c>
      <c r="BE244">
        <v>1822999</v>
      </c>
    </row>
    <row r="245" spans="53:57" x14ac:dyDescent="0.25">
      <c r="BA245" t="s">
        <v>1650</v>
      </c>
      <c r="BB245" t="s">
        <v>1067</v>
      </c>
      <c r="BC245" t="s">
        <v>1078</v>
      </c>
      <c r="BD245">
        <v>0.51</v>
      </c>
      <c r="BE245">
        <v>1821100</v>
      </c>
    </row>
    <row r="246" spans="53:57" x14ac:dyDescent="0.25">
      <c r="BA246" t="s">
        <v>1651</v>
      </c>
      <c r="BB246" t="s">
        <v>758</v>
      </c>
      <c r="BC246" t="s">
        <v>759</v>
      </c>
      <c r="BD246">
        <v>0.36</v>
      </c>
      <c r="BE246">
        <v>710302</v>
      </c>
    </row>
    <row r="247" spans="53:57" x14ac:dyDescent="0.25">
      <c r="BA247" t="s">
        <v>1652</v>
      </c>
      <c r="BB247" t="s">
        <v>758</v>
      </c>
      <c r="BC247" t="s">
        <v>760</v>
      </c>
      <c r="BD247">
        <v>0.78</v>
      </c>
      <c r="BE247">
        <v>899199</v>
      </c>
    </row>
    <row r="248" spans="53:57" x14ac:dyDescent="0.25">
      <c r="BA248" t="s">
        <v>1653</v>
      </c>
      <c r="BB248" t="s">
        <v>758</v>
      </c>
      <c r="BC248" t="s">
        <v>761</v>
      </c>
      <c r="BD248">
        <v>0.43</v>
      </c>
      <c r="BE248">
        <v>724301</v>
      </c>
    </row>
    <row r="249" spans="53:57" x14ac:dyDescent="0.25">
      <c r="BA249" t="s">
        <v>1654</v>
      </c>
      <c r="BB249" t="s">
        <v>758</v>
      </c>
      <c r="BC249" t="s">
        <v>762</v>
      </c>
      <c r="BD249">
        <v>0.43</v>
      </c>
      <c r="BE249">
        <v>725100</v>
      </c>
    </row>
    <row r="250" spans="53:57" x14ac:dyDescent="0.25">
      <c r="BA250" t="s">
        <v>1655</v>
      </c>
      <c r="BB250" t="s">
        <v>758</v>
      </c>
      <c r="BC250" t="s">
        <v>763</v>
      </c>
      <c r="BD250">
        <v>0.37</v>
      </c>
      <c r="BE250">
        <v>891600</v>
      </c>
    </row>
    <row r="251" spans="53:57" x14ac:dyDescent="0.25">
      <c r="BA251" t="s">
        <v>1656</v>
      </c>
      <c r="BB251" t="s">
        <v>758</v>
      </c>
      <c r="BC251" t="s">
        <v>764</v>
      </c>
      <c r="BD251">
        <v>0.49</v>
      </c>
      <c r="BE251">
        <v>810004</v>
      </c>
    </row>
    <row r="252" spans="53:57" x14ac:dyDescent="0.25">
      <c r="BA252" t="s">
        <v>1657</v>
      </c>
      <c r="BB252" t="s">
        <v>758</v>
      </c>
      <c r="BC252" t="s">
        <v>765</v>
      </c>
      <c r="BD252">
        <v>0.43</v>
      </c>
      <c r="BE252">
        <v>892402</v>
      </c>
    </row>
    <row r="253" spans="53:57" x14ac:dyDescent="0.25">
      <c r="BA253" t="s">
        <v>1658</v>
      </c>
      <c r="BB253" t="s">
        <v>758</v>
      </c>
      <c r="BC253" t="s">
        <v>766</v>
      </c>
      <c r="BD253">
        <v>0.43</v>
      </c>
      <c r="BE253">
        <v>893200</v>
      </c>
    </row>
    <row r="254" spans="53:57" x14ac:dyDescent="0.25">
      <c r="BA254" t="s">
        <v>1659</v>
      </c>
      <c r="BB254" t="s">
        <v>758</v>
      </c>
      <c r="BC254" t="s">
        <v>767</v>
      </c>
      <c r="BD254">
        <v>0.43</v>
      </c>
      <c r="BE254">
        <v>899999</v>
      </c>
    </row>
    <row r="255" spans="53:57" x14ac:dyDescent="0.25">
      <c r="BA255" t="s">
        <v>1660</v>
      </c>
      <c r="BB255" t="s">
        <v>758</v>
      </c>
      <c r="BC255" t="s">
        <v>768</v>
      </c>
      <c r="BD255">
        <v>0.43</v>
      </c>
      <c r="BE255">
        <v>600001</v>
      </c>
    </row>
    <row r="256" spans="53:57" x14ac:dyDescent="0.25">
      <c r="BA256" t="s">
        <v>1661</v>
      </c>
      <c r="BB256" t="s">
        <v>758</v>
      </c>
      <c r="BC256" t="s">
        <v>769</v>
      </c>
      <c r="BD256">
        <v>0.43</v>
      </c>
      <c r="BE256">
        <v>500301</v>
      </c>
    </row>
    <row r="257" spans="53:57" x14ac:dyDescent="0.25">
      <c r="BA257" t="s">
        <v>1662</v>
      </c>
      <c r="BB257" t="s">
        <v>1062</v>
      </c>
      <c r="BC257" t="s">
        <v>1063</v>
      </c>
      <c r="BD257">
        <v>0.39</v>
      </c>
      <c r="BE257">
        <v>1210700</v>
      </c>
    </row>
    <row r="258" spans="53:57" x14ac:dyDescent="0.25">
      <c r="BA258" t="s">
        <v>1663</v>
      </c>
      <c r="BB258" t="s">
        <v>1062</v>
      </c>
      <c r="BC258" t="s">
        <v>1064</v>
      </c>
      <c r="BD258">
        <v>0.39</v>
      </c>
      <c r="BE258">
        <v>1220401</v>
      </c>
    </row>
    <row r="259" spans="53:57" x14ac:dyDescent="0.25">
      <c r="BA259" t="s">
        <v>1664</v>
      </c>
      <c r="BB259" t="s">
        <v>1062</v>
      </c>
      <c r="BC259" t="s">
        <v>1065</v>
      </c>
      <c r="BD259">
        <v>0.39</v>
      </c>
      <c r="BE259">
        <v>1220402</v>
      </c>
    </row>
    <row r="260" spans="53:57" x14ac:dyDescent="0.25">
      <c r="BA260" t="s">
        <v>1665</v>
      </c>
      <c r="BB260" t="s">
        <v>1062</v>
      </c>
      <c r="BC260" t="s">
        <v>1066</v>
      </c>
      <c r="BD260">
        <v>0.39</v>
      </c>
      <c r="BE260">
        <v>1220499</v>
      </c>
    </row>
    <row r="261" spans="53:57" x14ac:dyDescent="0.25">
      <c r="BA261" t="s">
        <v>1666</v>
      </c>
      <c r="BB261" t="s">
        <v>922</v>
      </c>
      <c r="BC261" t="s">
        <v>923</v>
      </c>
      <c r="BD261">
        <v>0.36</v>
      </c>
      <c r="BE261">
        <v>1610201</v>
      </c>
    </row>
    <row r="262" spans="53:57" x14ac:dyDescent="0.25">
      <c r="BA262" t="s">
        <v>1667</v>
      </c>
      <c r="BB262" t="s">
        <v>922</v>
      </c>
      <c r="BC262" t="s">
        <v>924</v>
      </c>
      <c r="BD262">
        <v>0.38</v>
      </c>
      <c r="BE262">
        <v>1621800</v>
      </c>
    </row>
    <row r="263" spans="53:57" x14ac:dyDescent="0.25">
      <c r="BA263" t="s">
        <v>1668</v>
      </c>
      <c r="BB263" t="s">
        <v>922</v>
      </c>
      <c r="BC263" t="s">
        <v>925</v>
      </c>
      <c r="BD263">
        <v>0.38</v>
      </c>
      <c r="BE263">
        <v>1610202</v>
      </c>
    </row>
    <row r="264" spans="53:57" x14ac:dyDescent="0.25">
      <c r="BA264" t="s">
        <v>1669</v>
      </c>
      <c r="BB264" t="s">
        <v>922</v>
      </c>
      <c r="BC264" t="s">
        <v>926</v>
      </c>
      <c r="BD264">
        <v>0.38</v>
      </c>
      <c r="BE264">
        <v>1622601</v>
      </c>
    </row>
    <row r="265" spans="53:57" x14ac:dyDescent="0.25">
      <c r="BA265" t="s">
        <v>1670</v>
      </c>
      <c r="BB265" t="s">
        <v>922</v>
      </c>
      <c r="BC265" t="s">
        <v>927</v>
      </c>
      <c r="BD265">
        <v>0.38</v>
      </c>
      <c r="BE265">
        <v>1622602</v>
      </c>
    </row>
    <row r="266" spans="53:57" x14ac:dyDescent="0.25">
      <c r="BA266" t="s">
        <v>1671</v>
      </c>
      <c r="BB266" t="s">
        <v>922</v>
      </c>
      <c r="BC266" t="s">
        <v>928</v>
      </c>
      <c r="BD266">
        <v>0.38</v>
      </c>
      <c r="BE266">
        <v>1623400</v>
      </c>
    </row>
    <row r="267" spans="53:57" x14ac:dyDescent="0.25">
      <c r="BA267" t="s">
        <v>1672</v>
      </c>
      <c r="BB267" t="s">
        <v>922</v>
      </c>
      <c r="BC267" t="s">
        <v>929</v>
      </c>
      <c r="BD267">
        <v>0.38</v>
      </c>
      <c r="BE267">
        <v>3299099</v>
      </c>
    </row>
    <row r="268" spans="53:57" x14ac:dyDescent="0.25">
      <c r="BA268" t="s">
        <v>1673</v>
      </c>
      <c r="BB268" t="s">
        <v>922</v>
      </c>
      <c r="BC268" t="s">
        <v>930</v>
      </c>
      <c r="BD268">
        <v>0.38</v>
      </c>
      <c r="BE268">
        <v>1629301</v>
      </c>
    </row>
    <row r="269" spans="53:57" x14ac:dyDescent="0.25">
      <c r="BA269" t="s">
        <v>1674</v>
      </c>
      <c r="BB269" t="s">
        <v>922</v>
      </c>
      <c r="BC269" t="s">
        <v>932</v>
      </c>
      <c r="BD269">
        <v>0.38</v>
      </c>
      <c r="BE269">
        <v>1629302</v>
      </c>
    </row>
    <row r="270" spans="53:57" x14ac:dyDescent="0.25">
      <c r="BA270" t="s">
        <v>1675</v>
      </c>
      <c r="BB270" t="s">
        <v>922</v>
      </c>
      <c r="BC270" t="s">
        <v>933</v>
      </c>
      <c r="BD270">
        <v>0.38</v>
      </c>
      <c r="BE270">
        <v>220901</v>
      </c>
    </row>
    <row r="271" spans="53:57" x14ac:dyDescent="0.25">
      <c r="BA271" t="s">
        <v>1676</v>
      </c>
      <c r="BB271" t="s">
        <v>922</v>
      </c>
      <c r="BC271" t="s">
        <v>934</v>
      </c>
      <c r="BD271">
        <v>0.38</v>
      </c>
      <c r="BE271">
        <v>220902</v>
      </c>
    </row>
    <row r="272" spans="53:57" x14ac:dyDescent="0.25">
      <c r="BA272" t="s">
        <v>1677</v>
      </c>
      <c r="BB272" t="s">
        <v>907</v>
      </c>
      <c r="BC272" t="s">
        <v>908</v>
      </c>
      <c r="BD272">
        <v>0.37</v>
      </c>
      <c r="BE272">
        <v>3011302</v>
      </c>
    </row>
    <row r="273" spans="53:57" x14ac:dyDescent="0.25">
      <c r="BA273" t="s">
        <v>1678</v>
      </c>
      <c r="BB273" t="s">
        <v>907</v>
      </c>
      <c r="BC273" t="s">
        <v>909</v>
      </c>
      <c r="BD273">
        <v>0.37</v>
      </c>
      <c r="BE273">
        <v>3314701</v>
      </c>
    </row>
    <row r="274" spans="53:57" x14ac:dyDescent="0.25">
      <c r="BA274" t="s">
        <v>1679</v>
      </c>
      <c r="BB274" t="s">
        <v>907</v>
      </c>
      <c r="BC274" t="s">
        <v>910</v>
      </c>
      <c r="BD274">
        <v>0.37</v>
      </c>
      <c r="BE274">
        <v>3031800</v>
      </c>
    </row>
    <row r="275" spans="53:57" x14ac:dyDescent="0.25">
      <c r="BA275" t="s">
        <v>1680</v>
      </c>
      <c r="BB275" t="s">
        <v>907</v>
      </c>
      <c r="BC275" t="s">
        <v>911</v>
      </c>
      <c r="BD275">
        <v>0.37</v>
      </c>
      <c r="BE275">
        <v>3032600</v>
      </c>
    </row>
    <row r="276" spans="53:57" x14ac:dyDescent="0.25">
      <c r="BA276" t="s">
        <v>1681</v>
      </c>
      <c r="BB276" t="s">
        <v>907</v>
      </c>
      <c r="BC276" t="s">
        <v>912</v>
      </c>
      <c r="BD276">
        <v>0.35</v>
      </c>
      <c r="BE276">
        <v>3315500</v>
      </c>
    </row>
    <row r="277" spans="53:57" x14ac:dyDescent="0.25">
      <c r="BA277" t="s">
        <v>1682</v>
      </c>
      <c r="BB277" t="s">
        <v>907</v>
      </c>
      <c r="BC277" t="s">
        <v>913</v>
      </c>
      <c r="BD277">
        <v>0.37</v>
      </c>
      <c r="BE277">
        <v>2920401</v>
      </c>
    </row>
    <row r="278" spans="53:57" x14ac:dyDescent="0.25">
      <c r="BA278" t="s">
        <v>1683</v>
      </c>
      <c r="BB278" t="s">
        <v>907</v>
      </c>
      <c r="BC278" t="s">
        <v>914</v>
      </c>
      <c r="BD278">
        <v>0.37</v>
      </c>
      <c r="BE278">
        <v>2949299</v>
      </c>
    </row>
    <row r="279" spans="53:57" x14ac:dyDescent="0.25">
      <c r="BA279" t="s">
        <v>1684</v>
      </c>
      <c r="BB279" t="s">
        <v>907</v>
      </c>
      <c r="BC279" t="s">
        <v>915</v>
      </c>
      <c r="BD279">
        <v>0.38</v>
      </c>
      <c r="BE279">
        <v>2930101</v>
      </c>
    </row>
    <row r="280" spans="53:57" x14ac:dyDescent="0.25">
      <c r="BA280" t="s">
        <v>1685</v>
      </c>
      <c r="BB280" t="s">
        <v>907</v>
      </c>
      <c r="BC280" t="s">
        <v>916</v>
      </c>
      <c r="BD280">
        <v>0.37</v>
      </c>
      <c r="BE280">
        <v>3091100</v>
      </c>
    </row>
    <row r="281" spans="53:57" x14ac:dyDescent="0.25">
      <c r="BA281" t="s">
        <v>1686</v>
      </c>
      <c r="BB281" t="s">
        <v>907</v>
      </c>
      <c r="BC281" t="s">
        <v>917</v>
      </c>
      <c r="BD281">
        <v>0.37</v>
      </c>
      <c r="BE281">
        <v>3092000</v>
      </c>
    </row>
    <row r="282" spans="53:57" x14ac:dyDescent="0.25">
      <c r="BA282" t="s">
        <v>1687</v>
      </c>
      <c r="BB282" t="s">
        <v>907</v>
      </c>
      <c r="BC282" t="s">
        <v>918</v>
      </c>
      <c r="BD282">
        <v>0.37</v>
      </c>
      <c r="BE282">
        <v>3041500</v>
      </c>
    </row>
    <row r="283" spans="53:57" x14ac:dyDescent="0.25">
      <c r="BA283" t="s">
        <v>1688</v>
      </c>
      <c r="BB283" t="s">
        <v>907</v>
      </c>
      <c r="BC283" t="s">
        <v>919</v>
      </c>
      <c r="BD283">
        <v>0.37</v>
      </c>
      <c r="BE283">
        <v>3042300</v>
      </c>
    </row>
    <row r="284" spans="53:57" x14ac:dyDescent="0.25">
      <c r="BA284" t="s">
        <v>1689</v>
      </c>
      <c r="BB284" t="s">
        <v>907</v>
      </c>
      <c r="BC284" t="s">
        <v>920</v>
      </c>
      <c r="BD284">
        <v>0.37</v>
      </c>
      <c r="BE284">
        <v>2949201</v>
      </c>
    </row>
    <row r="285" spans="53:57" x14ac:dyDescent="0.25">
      <c r="BA285" t="s">
        <v>1690</v>
      </c>
      <c r="BB285" t="s">
        <v>907</v>
      </c>
      <c r="BC285" t="s">
        <v>921</v>
      </c>
      <c r="BD285">
        <v>0.37</v>
      </c>
      <c r="BE285">
        <v>2930103</v>
      </c>
    </row>
    <row r="286" spans="53:57" x14ac:dyDescent="0.25">
      <c r="BA286" t="s">
        <v>1691</v>
      </c>
      <c r="BB286" t="s">
        <v>888</v>
      </c>
      <c r="BC286" t="s">
        <v>889</v>
      </c>
      <c r="BD286">
        <v>0.7</v>
      </c>
      <c r="BE286">
        <v>2731700</v>
      </c>
    </row>
    <row r="287" spans="53:57" x14ac:dyDescent="0.25">
      <c r="BA287" t="s">
        <v>1692</v>
      </c>
      <c r="BB287" t="s">
        <v>888</v>
      </c>
      <c r="BC287" t="s">
        <v>890</v>
      </c>
      <c r="BD287">
        <v>0.7</v>
      </c>
      <c r="BE287">
        <v>2733300</v>
      </c>
    </row>
    <row r="288" spans="53:57" x14ac:dyDescent="0.25">
      <c r="BA288" t="s">
        <v>1693</v>
      </c>
      <c r="BB288" t="s">
        <v>888</v>
      </c>
      <c r="BC288" t="s">
        <v>891</v>
      </c>
      <c r="BD288">
        <v>0.7</v>
      </c>
      <c r="BE288">
        <v>2790299</v>
      </c>
    </row>
    <row r="289" spans="53:57" x14ac:dyDescent="0.25">
      <c r="BA289" t="s">
        <v>1694</v>
      </c>
      <c r="BB289" t="s">
        <v>888</v>
      </c>
      <c r="BC289" t="s">
        <v>892</v>
      </c>
      <c r="BD289">
        <v>0.7</v>
      </c>
      <c r="BE289">
        <v>2710403</v>
      </c>
    </row>
    <row r="290" spans="53:57" x14ac:dyDescent="0.25">
      <c r="BA290" t="s">
        <v>1695</v>
      </c>
      <c r="BB290" t="s">
        <v>888</v>
      </c>
      <c r="BC290" t="s">
        <v>893</v>
      </c>
      <c r="BD290">
        <v>0.7</v>
      </c>
      <c r="BE290">
        <v>2740601</v>
      </c>
    </row>
    <row r="291" spans="53:57" x14ac:dyDescent="0.25">
      <c r="BA291" t="s">
        <v>1696</v>
      </c>
      <c r="BB291" t="s">
        <v>888</v>
      </c>
      <c r="BC291" t="s">
        <v>894</v>
      </c>
      <c r="BD291">
        <v>0.7</v>
      </c>
      <c r="BE291">
        <v>2732500</v>
      </c>
    </row>
    <row r="292" spans="53:57" x14ac:dyDescent="0.25">
      <c r="BA292" t="s">
        <v>1697</v>
      </c>
      <c r="BB292" t="s">
        <v>888</v>
      </c>
      <c r="BC292" t="s">
        <v>895</v>
      </c>
      <c r="BD292">
        <v>0.7</v>
      </c>
      <c r="BE292">
        <v>2721000</v>
      </c>
    </row>
    <row r="293" spans="53:57" x14ac:dyDescent="0.25">
      <c r="BA293" t="s">
        <v>1698</v>
      </c>
      <c r="BB293" t="s">
        <v>888</v>
      </c>
      <c r="BC293" t="s">
        <v>896</v>
      </c>
      <c r="BD293">
        <v>0.7</v>
      </c>
      <c r="BE293">
        <v>2945000</v>
      </c>
    </row>
    <row r="294" spans="53:57" x14ac:dyDescent="0.25">
      <c r="BA294" t="s">
        <v>1699</v>
      </c>
      <c r="BB294" t="s">
        <v>888</v>
      </c>
      <c r="BC294" t="s">
        <v>897</v>
      </c>
      <c r="BD294">
        <v>0.7</v>
      </c>
      <c r="BE294">
        <v>2759701</v>
      </c>
    </row>
    <row r="295" spans="53:57" x14ac:dyDescent="0.25">
      <c r="BA295" t="s">
        <v>1700</v>
      </c>
      <c r="BB295" t="s">
        <v>888</v>
      </c>
      <c r="BC295" t="s">
        <v>898</v>
      </c>
      <c r="BD295">
        <v>0.7</v>
      </c>
      <c r="BE295">
        <v>2610800</v>
      </c>
    </row>
    <row r="296" spans="53:57" x14ac:dyDescent="0.25">
      <c r="BA296" t="s">
        <v>1701</v>
      </c>
      <c r="BB296" t="s">
        <v>888</v>
      </c>
      <c r="BC296" t="s">
        <v>899</v>
      </c>
      <c r="BD296">
        <v>0.7</v>
      </c>
      <c r="BE296">
        <v>2621300</v>
      </c>
    </row>
    <row r="297" spans="53:57" x14ac:dyDescent="0.25">
      <c r="BA297" t="s">
        <v>1702</v>
      </c>
      <c r="BB297" t="s">
        <v>888</v>
      </c>
      <c r="BC297" t="s">
        <v>900</v>
      </c>
      <c r="BD297">
        <v>0.7</v>
      </c>
      <c r="BE297">
        <v>2622100</v>
      </c>
    </row>
    <row r="298" spans="53:57" x14ac:dyDescent="0.25">
      <c r="BA298" t="s">
        <v>1703</v>
      </c>
      <c r="BB298" t="s">
        <v>888</v>
      </c>
      <c r="BC298" t="s">
        <v>881</v>
      </c>
      <c r="BD298">
        <v>0.7</v>
      </c>
      <c r="BE298">
        <v>2652300</v>
      </c>
    </row>
    <row r="299" spans="53:57" x14ac:dyDescent="0.25">
      <c r="BA299" t="s">
        <v>1704</v>
      </c>
      <c r="BB299" t="s">
        <v>888</v>
      </c>
      <c r="BC299" t="s">
        <v>901</v>
      </c>
      <c r="BD299">
        <v>0.7</v>
      </c>
      <c r="BE299">
        <v>2631100</v>
      </c>
    </row>
    <row r="300" spans="53:57" x14ac:dyDescent="0.25">
      <c r="BA300" t="s">
        <v>1705</v>
      </c>
      <c r="BB300" t="s">
        <v>888</v>
      </c>
      <c r="BC300" t="s">
        <v>902</v>
      </c>
      <c r="BD300">
        <v>0.7</v>
      </c>
      <c r="BE300">
        <v>2790202</v>
      </c>
    </row>
    <row r="301" spans="53:57" x14ac:dyDescent="0.25">
      <c r="BA301" t="s">
        <v>1706</v>
      </c>
      <c r="BB301" t="s">
        <v>888</v>
      </c>
      <c r="BC301" t="s">
        <v>903</v>
      </c>
      <c r="BD301">
        <v>0.7</v>
      </c>
      <c r="BE301">
        <v>2640000</v>
      </c>
    </row>
    <row r="302" spans="53:57" x14ac:dyDescent="0.25">
      <c r="BA302" t="s">
        <v>1707</v>
      </c>
      <c r="BB302" t="s">
        <v>888</v>
      </c>
      <c r="BC302" t="s">
        <v>904</v>
      </c>
      <c r="BD302">
        <v>0.7</v>
      </c>
      <c r="BE302">
        <v>2680900</v>
      </c>
    </row>
    <row r="303" spans="53:57" x14ac:dyDescent="0.25">
      <c r="BA303" t="s">
        <v>1708</v>
      </c>
      <c r="BB303" t="s">
        <v>888</v>
      </c>
      <c r="BC303" t="s">
        <v>905</v>
      </c>
      <c r="BD303">
        <v>0.7</v>
      </c>
      <c r="BE303">
        <v>3240001</v>
      </c>
    </row>
    <row r="304" spans="53:57" x14ac:dyDescent="0.25">
      <c r="BA304" t="s">
        <v>1709</v>
      </c>
      <c r="BB304" t="s">
        <v>888</v>
      </c>
      <c r="BC304" t="s">
        <v>906</v>
      </c>
      <c r="BD304">
        <v>0.7</v>
      </c>
      <c r="BE304">
        <v>3313999</v>
      </c>
    </row>
    <row r="305" spans="53:57" x14ac:dyDescent="0.25">
      <c r="BA305" t="s">
        <v>1710</v>
      </c>
      <c r="BB305" t="s">
        <v>935</v>
      </c>
      <c r="BC305" t="s">
        <v>936</v>
      </c>
      <c r="BD305">
        <v>0.42</v>
      </c>
      <c r="BE305">
        <v>3101200</v>
      </c>
    </row>
    <row r="306" spans="53:57" x14ac:dyDescent="0.25">
      <c r="BA306" t="s">
        <v>1711</v>
      </c>
      <c r="BB306" t="s">
        <v>935</v>
      </c>
      <c r="BC306" t="s">
        <v>937</v>
      </c>
      <c r="BD306">
        <v>0.42</v>
      </c>
      <c r="BE306">
        <v>3103900</v>
      </c>
    </row>
    <row r="307" spans="53:57" x14ac:dyDescent="0.25">
      <c r="BA307" t="s">
        <v>1712</v>
      </c>
      <c r="BB307" t="s">
        <v>935</v>
      </c>
      <c r="BC307" t="s">
        <v>938</v>
      </c>
      <c r="BD307">
        <v>0.42</v>
      </c>
      <c r="BE307">
        <v>3102100</v>
      </c>
    </row>
    <row r="308" spans="53:57" x14ac:dyDescent="0.25">
      <c r="BA308" t="s">
        <v>1713</v>
      </c>
      <c r="BB308" t="s">
        <v>935</v>
      </c>
      <c r="BC308" t="s">
        <v>939</v>
      </c>
      <c r="BD308">
        <v>0.42</v>
      </c>
      <c r="BE308">
        <v>3104700</v>
      </c>
    </row>
    <row r="309" spans="53:57" x14ac:dyDescent="0.25">
      <c r="BA309" t="s">
        <v>1714</v>
      </c>
      <c r="BB309" t="s">
        <v>935</v>
      </c>
      <c r="BC309" t="s">
        <v>940</v>
      </c>
      <c r="BD309">
        <v>0.42</v>
      </c>
      <c r="BE309">
        <v>1629999</v>
      </c>
    </row>
    <row r="310" spans="53:57" x14ac:dyDescent="0.25">
      <c r="BA310" t="s">
        <v>1715</v>
      </c>
      <c r="BB310" t="s">
        <v>935</v>
      </c>
      <c r="BC310" t="s">
        <v>941</v>
      </c>
      <c r="BD310">
        <v>0.77</v>
      </c>
      <c r="BE310">
        <v>1710900</v>
      </c>
    </row>
    <row r="311" spans="53:57" x14ac:dyDescent="0.25">
      <c r="BA311" t="s">
        <v>1716</v>
      </c>
      <c r="BB311" t="s">
        <v>980</v>
      </c>
      <c r="BC311" t="s">
        <v>981</v>
      </c>
      <c r="BD311">
        <v>0.39</v>
      </c>
      <c r="BE311">
        <v>2121101</v>
      </c>
    </row>
    <row r="312" spans="53:57" x14ac:dyDescent="0.25">
      <c r="BA312" t="s">
        <v>1717</v>
      </c>
      <c r="BB312" t="s">
        <v>980</v>
      </c>
      <c r="BC312" t="s">
        <v>982</v>
      </c>
      <c r="BD312">
        <v>0.39</v>
      </c>
      <c r="BE312">
        <v>2121102</v>
      </c>
    </row>
    <row r="313" spans="53:57" x14ac:dyDescent="0.25">
      <c r="BA313" t="s">
        <v>1718</v>
      </c>
      <c r="BB313" t="s">
        <v>980</v>
      </c>
      <c r="BC313" t="s">
        <v>983</v>
      </c>
      <c r="BD313">
        <v>0.39</v>
      </c>
      <c r="BE313">
        <v>2122000</v>
      </c>
    </row>
    <row r="314" spans="53:57" x14ac:dyDescent="0.25">
      <c r="BA314" t="s">
        <v>1719</v>
      </c>
      <c r="BB314" t="s">
        <v>984</v>
      </c>
      <c r="BC314" t="s">
        <v>985</v>
      </c>
      <c r="BD314">
        <v>0.48</v>
      </c>
      <c r="BE314">
        <v>1921700</v>
      </c>
    </row>
    <row r="315" spans="53:57" x14ac:dyDescent="0.25">
      <c r="BA315" t="s">
        <v>1720</v>
      </c>
      <c r="BB315" t="s">
        <v>984</v>
      </c>
      <c r="BC315" t="s">
        <v>986</v>
      </c>
      <c r="BD315">
        <v>0.43</v>
      </c>
      <c r="BE315">
        <v>1931400</v>
      </c>
    </row>
    <row r="316" spans="53:57" x14ac:dyDescent="0.25">
      <c r="BA316" t="s">
        <v>1721</v>
      </c>
      <c r="BB316" t="s">
        <v>1017</v>
      </c>
      <c r="BC316" t="s">
        <v>1018</v>
      </c>
      <c r="BD316">
        <v>0.56000000000000005</v>
      </c>
      <c r="BE316">
        <v>1069400</v>
      </c>
    </row>
    <row r="317" spans="53:57" x14ac:dyDescent="0.25">
      <c r="BA317" t="s">
        <v>1722</v>
      </c>
      <c r="BB317" t="s">
        <v>1017</v>
      </c>
      <c r="BC317" t="s">
        <v>1019</v>
      </c>
      <c r="BD317">
        <v>0.72</v>
      </c>
      <c r="BE317">
        <v>1062700</v>
      </c>
    </row>
    <row r="318" spans="53:57" x14ac:dyDescent="0.25">
      <c r="BA318" t="s">
        <v>1723</v>
      </c>
      <c r="BB318" t="s">
        <v>1017</v>
      </c>
      <c r="BC318" t="s">
        <v>1020</v>
      </c>
      <c r="BD318">
        <v>0.77</v>
      </c>
      <c r="BE318">
        <v>1081302</v>
      </c>
    </row>
    <row r="319" spans="53:57" x14ac:dyDescent="0.25">
      <c r="BA319" t="s">
        <v>1724</v>
      </c>
      <c r="BB319" t="s">
        <v>1017</v>
      </c>
      <c r="BC319" t="s">
        <v>1021</v>
      </c>
      <c r="BD319">
        <v>0.56000000000000005</v>
      </c>
      <c r="BE319">
        <v>1082100</v>
      </c>
    </row>
    <row r="320" spans="53:57" x14ac:dyDescent="0.25">
      <c r="BA320" t="s">
        <v>1725</v>
      </c>
      <c r="BB320" t="s">
        <v>1017</v>
      </c>
      <c r="BC320" t="s">
        <v>1022</v>
      </c>
      <c r="BD320">
        <v>0.48</v>
      </c>
      <c r="BE320">
        <v>1064300</v>
      </c>
    </row>
    <row r="321" spans="53:57" x14ac:dyDescent="0.25">
      <c r="BA321" t="s">
        <v>1726</v>
      </c>
      <c r="BB321" t="s">
        <v>1017</v>
      </c>
      <c r="BC321" t="s">
        <v>1023</v>
      </c>
      <c r="BD321">
        <v>0.56000000000000005</v>
      </c>
      <c r="BE321">
        <v>1063500</v>
      </c>
    </row>
    <row r="322" spans="53:57" x14ac:dyDescent="0.25">
      <c r="BA322" t="s">
        <v>1727</v>
      </c>
      <c r="BB322" t="s">
        <v>1017</v>
      </c>
      <c r="BC322" t="s">
        <v>1025</v>
      </c>
      <c r="BD322">
        <v>0.56000000000000005</v>
      </c>
      <c r="BE322">
        <v>1072401</v>
      </c>
    </row>
    <row r="323" spans="53:57" x14ac:dyDescent="0.25">
      <c r="BA323" t="s">
        <v>1728</v>
      </c>
      <c r="BB323" t="s">
        <v>1017</v>
      </c>
      <c r="BC323" t="s">
        <v>1026</v>
      </c>
      <c r="BD323">
        <v>0.3</v>
      </c>
      <c r="BE323">
        <v>1065101</v>
      </c>
    </row>
    <row r="324" spans="53:57" x14ac:dyDescent="0.25">
      <c r="BA324" t="s">
        <v>1729</v>
      </c>
      <c r="BB324" t="s">
        <v>1017</v>
      </c>
      <c r="BC324" t="s">
        <v>1027</v>
      </c>
      <c r="BD324">
        <v>0.3</v>
      </c>
      <c r="BE324">
        <v>1072402</v>
      </c>
    </row>
    <row r="325" spans="53:57" x14ac:dyDescent="0.25">
      <c r="BA325" t="s">
        <v>1730</v>
      </c>
      <c r="BB325" t="s">
        <v>1017</v>
      </c>
      <c r="BC325" t="s">
        <v>1028</v>
      </c>
      <c r="BD325">
        <v>0.56000000000000005</v>
      </c>
      <c r="BE325">
        <v>1093701</v>
      </c>
    </row>
    <row r="326" spans="53:57" x14ac:dyDescent="0.25">
      <c r="BA326" t="s">
        <v>1731</v>
      </c>
      <c r="BB326" t="s">
        <v>1017</v>
      </c>
      <c r="BC326" t="s">
        <v>1029</v>
      </c>
      <c r="BD326">
        <v>0.78</v>
      </c>
      <c r="BE326">
        <v>1093702</v>
      </c>
    </row>
    <row r="327" spans="53:57" x14ac:dyDescent="0.25">
      <c r="BA327" t="s">
        <v>1732</v>
      </c>
      <c r="BB327" t="s">
        <v>1017</v>
      </c>
      <c r="BC327" t="s">
        <v>1030</v>
      </c>
      <c r="BD327">
        <v>0.34</v>
      </c>
      <c r="BE327">
        <v>1032599</v>
      </c>
    </row>
    <row r="328" spans="53:57" x14ac:dyDescent="0.25">
      <c r="BA328" t="s">
        <v>1733</v>
      </c>
      <c r="BB328" t="s">
        <v>1017</v>
      </c>
      <c r="BC328" t="s">
        <v>1031</v>
      </c>
      <c r="BD328">
        <v>0.34</v>
      </c>
      <c r="BE328">
        <v>1032999</v>
      </c>
    </row>
    <row r="329" spans="53:57" x14ac:dyDescent="0.25">
      <c r="BA329" t="s">
        <v>1734</v>
      </c>
      <c r="BB329" t="s">
        <v>1017</v>
      </c>
      <c r="BC329" t="s">
        <v>1032</v>
      </c>
      <c r="BD329">
        <v>0.34</v>
      </c>
      <c r="BE329">
        <v>1031700</v>
      </c>
    </row>
    <row r="330" spans="53:57" x14ac:dyDescent="0.25">
      <c r="BA330" t="s">
        <v>1735</v>
      </c>
      <c r="BB330" t="s">
        <v>1017</v>
      </c>
      <c r="BC330" t="s">
        <v>1033</v>
      </c>
      <c r="BD330">
        <v>0.56000000000000005</v>
      </c>
      <c r="BE330">
        <v>1099699</v>
      </c>
    </row>
    <row r="331" spans="53:57" x14ac:dyDescent="0.25">
      <c r="BA331" t="s">
        <v>1736</v>
      </c>
      <c r="BB331" t="s">
        <v>1017</v>
      </c>
      <c r="BC331" t="s">
        <v>1034</v>
      </c>
      <c r="BD331">
        <v>0.56000000000000005</v>
      </c>
      <c r="BE331">
        <v>1095300</v>
      </c>
    </row>
    <row r="332" spans="53:57" x14ac:dyDescent="0.25">
      <c r="BA332" t="s">
        <v>1737</v>
      </c>
      <c r="BB332" t="s">
        <v>1017</v>
      </c>
      <c r="BC332" t="s">
        <v>1035</v>
      </c>
      <c r="BD332">
        <v>0.56000000000000005</v>
      </c>
      <c r="BE332">
        <v>892403</v>
      </c>
    </row>
    <row r="333" spans="53:57" x14ac:dyDescent="0.25">
      <c r="BA333" t="s">
        <v>1738</v>
      </c>
      <c r="BB333" t="s">
        <v>1017</v>
      </c>
      <c r="BC333" t="s">
        <v>1036</v>
      </c>
      <c r="BD333">
        <v>0.38</v>
      </c>
      <c r="BE333">
        <v>1043100</v>
      </c>
    </row>
    <row r="334" spans="53:57" x14ac:dyDescent="0.25">
      <c r="BA334" t="s">
        <v>1739</v>
      </c>
      <c r="BB334" t="s">
        <v>1017</v>
      </c>
      <c r="BC334" t="s">
        <v>1037</v>
      </c>
      <c r="BD334">
        <v>0.56000000000000005</v>
      </c>
      <c r="BE334">
        <v>1099601</v>
      </c>
    </row>
    <row r="335" spans="53:57" x14ac:dyDescent="0.25">
      <c r="BA335" t="s">
        <v>1740</v>
      </c>
      <c r="BB335" t="s">
        <v>1017</v>
      </c>
      <c r="BC335" t="s">
        <v>1038</v>
      </c>
      <c r="BD335">
        <v>0.72</v>
      </c>
      <c r="BE335">
        <v>1011201</v>
      </c>
    </row>
    <row r="336" spans="53:57" x14ac:dyDescent="0.25">
      <c r="BA336" t="s">
        <v>1741</v>
      </c>
      <c r="BB336" t="s">
        <v>1017</v>
      </c>
      <c r="BC336" t="s">
        <v>1039</v>
      </c>
      <c r="BD336">
        <v>0.72</v>
      </c>
      <c r="BE336">
        <v>1012103</v>
      </c>
    </row>
    <row r="337" spans="53:57" x14ac:dyDescent="0.25">
      <c r="BA337" t="s">
        <v>1742</v>
      </c>
      <c r="BB337" t="s">
        <v>1017</v>
      </c>
      <c r="BC337" t="s">
        <v>1040</v>
      </c>
      <c r="BD337">
        <v>0.72</v>
      </c>
      <c r="BE337">
        <v>1011202</v>
      </c>
    </row>
    <row r="338" spans="53:57" x14ac:dyDescent="0.25">
      <c r="BA338" t="s">
        <v>1743</v>
      </c>
      <c r="BB338" t="s">
        <v>1017</v>
      </c>
      <c r="BC338" t="s">
        <v>1041</v>
      </c>
      <c r="BD338">
        <v>0.56000000000000005</v>
      </c>
      <c r="BE338">
        <v>1012101</v>
      </c>
    </row>
    <row r="339" spans="53:57" x14ac:dyDescent="0.25">
      <c r="BA339" t="s">
        <v>1744</v>
      </c>
      <c r="BB339" t="s">
        <v>1017</v>
      </c>
      <c r="BC339" t="s">
        <v>1042</v>
      </c>
      <c r="BD339">
        <v>0.38</v>
      </c>
      <c r="BE339">
        <v>1013901</v>
      </c>
    </row>
    <row r="340" spans="53:57" x14ac:dyDescent="0.25">
      <c r="BA340" t="s">
        <v>1745</v>
      </c>
      <c r="BB340" t="s">
        <v>1017</v>
      </c>
      <c r="BC340" t="s">
        <v>1043</v>
      </c>
      <c r="BD340">
        <v>0.56000000000000005</v>
      </c>
      <c r="BE340">
        <v>1013902</v>
      </c>
    </row>
    <row r="341" spans="53:57" x14ac:dyDescent="0.25">
      <c r="BA341" t="s">
        <v>1746</v>
      </c>
      <c r="BB341" t="s">
        <v>1017</v>
      </c>
      <c r="BC341" t="s">
        <v>1044</v>
      </c>
      <c r="BD341">
        <v>0.56000000000000005</v>
      </c>
      <c r="BE341">
        <v>1020101</v>
      </c>
    </row>
    <row r="342" spans="53:57" x14ac:dyDescent="0.25">
      <c r="BA342" t="s">
        <v>1747</v>
      </c>
      <c r="BB342" t="s">
        <v>1017</v>
      </c>
      <c r="BC342" t="s">
        <v>1045</v>
      </c>
      <c r="BD342">
        <v>0.56000000000000005</v>
      </c>
      <c r="BE342">
        <v>1020102</v>
      </c>
    </row>
    <row r="343" spans="53:57" x14ac:dyDescent="0.25">
      <c r="BA343" t="s">
        <v>1748</v>
      </c>
      <c r="BB343" t="s">
        <v>1017</v>
      </c>
      <c r="BC343" t="s">
        <v>1046</v>
      </c>
      <c r="BD343">
        <v>0.82</v>
      </c>
      <c r="BE343">
        <v>1052000</v>
      </c>
    </row>
    <row r="344" spans="53:57" x14ac:dyDescent="0.25">
      <c r="BA344" t="s">
        <v>1749</v>
      </c>
      <c r="BB344" t="s">
        <v>1017</v>
      </c>
      <c r="BC344" t="s">
        <v>1047</v>
      </c>
      <c r="BD344">
        <v>0.54</v>
      </c>
      <c r="BE344">
        <v>1094500</v>
      </c>
    </row>
    <row r="345" spans="53:57" x14ac:dyDescent="0.25">
      <c r="BA345" t="s">
        <v>1750</v>
      </c>
      <c r="BB345" t="s">
        <v>1017</v>
      </c>
      <c r="BC345" t="s">
        <v>974</v>
      </c>
      <c r="BD345">
        <v>0.54</v>
      </c>
      <c r="BE345">
        <v>1099602</v>
      </c>
    </row>
    <row r="346" spans="53:57" x14ac:dyDescent="0.25">
      <c r="BA346" t="s">
        <v>1751</v>
      </c>
      <c r="BB346" t="s">
        <v>1017</v>
      </c>
      <c r="BC346" t="s">
        <v>1048</v>
      </c>
      <c r="BD346">
        <v>0.54</v>
      </c>
      <c r="BE346">
        <v>1091100</v>
      </c>
    </row>
    <row r="347" spans="53:57" x14ac:dyDescent="0.25">
      <c r="BA347" t="s">
        <v>1752</v>
      </c>
      <c r="BB347" t="s">
        <v>1017</v>
      </c>
      <c r="BC347" t="s">
        <v>1049</v>
      </c>
      <c r="BD347">
        <v>0.56000000000000005</v>
      </c>
      <c r="BE347">
        <v>1053800</v>
      </c>
    </row>
    <row r="348" spans="53:57" x14ac:dyDescent="0.25">
      <c r="BA348" t="s">
        <v>1753</v>
      </c>
      <c r="BB348" t="s">
        <v>1017</v>
      </c>
      <c r="BC348" t="s">
        <v>1050</v>
      </c>
      <c r="BD348">
        <v>0.56000000000000005</v>
      </c>
      <c r="BE348">
        <v>1099603</v>
      </c>
    </row>
    <row r="349" spans="53:57" x14ac:dyDescent="0.25">
      <c r="BA349" t="s">
        <v>1754</v>
      </c>
      <c r="BB349" t="s">
        <v>1017</v>
      </c>
      <c r="BC349" t="s">
        <v>1051</v>
      </c>
      <c r="BD349">
        <v>0.75</v>
      </c>
      <c r="BE349">
        <v>1099604</v>
      </c>
    </row>
    <row r="350" spans="53:57" x14ac:dyDescent="0.25">
      <c r="BA350" t="s">
        <v>1755</v>
      </c>
      <c r="BB350" t="s">
        <v>1017</v>
      </c>
      <c r="BC350" t="s">
        <v>1052</v>
      </c>
      <c r="BD350">
        <v>0.41</v>
      </c>
      <c r="BE350">
        <v>1066000</v>
      </c>
    </row>
    <row r="351" spans="53:57" x14ac:dyDescent="0.25">
      <c r="BA351" t="s">
        <v>1756</v>
      </c>
      <c r="BB351" t="s">
        <v>1017</v>
      </c>
      <c r="BC351" t="s">
        <v>1053</v>
      </c>
      <c r="BD351">
        <v>0.56000000000000005</v>
      </c>
      <c r="BE351">
        <v>1099607</v>
      </c>
    </row>
    <row r="352" spans="53:57" x14ac:dyDescent="0.25">
      <c r="BA352" t="s">
        <v>1757</v>
      </c>
      <c r="BB352" t="s">
        <v>987</v>
      </c>
      <c r="BC352" t="s">
        <v>833</v>
      </c>
      <c r="BD352">
        <v>0.41</v>
      </c>
      <c r="BE352">
        <v>2221800</v>
      </c>
    </row>
    <row r="353" spans="53:57" x14ac:dyDescent="0.25">
      <c r="BA353" t="s">
        <v>1758</v>
      </c>
      <c r="BB353" t="s">
        <v>987</v>
      </c>
      <c r="BC353" t="s">
        <v>988</v>
      </c>
      <c r="BD353">
        <v>0.41</v>
      </c>
      <c r="BE353">
        <v>2229303</v>
      </c>
    </row>
    <row r="354" spans="53:57" x14ac:dyDescent="0.25">
      <c r="BA354" t="s">
        <v>1759</v>
      </c>
      <c r="BB354" t="s">
        <v>987</v>
      </c>
      <c r="BC354" t="s">
        <v>989</v>
      </c>
      <c r="BD354">
        <v>0.41</v>
      </c>
      <c r="BE354">
        <v>2229302</v>
      </c>
    </row>
    <row r="355" spans="53:57" x14ac:dyDescent="0.25">
      <c r="BA355" t="s">
        <v>1760</v>
      </c>
      <c r="BB355" t="s">
        <v>987</v>
      </c>
      <c r="BC355" t="s">
        <v>990</v>
      </c>
      <c r="BD355">
        <v>0.41</v>
      </c>
      <c r="BE355">
        <v>2229301</v>
      </c>
    </row>
    <row r="356" spans="53:57" x14ac:dyDescent="0.25">
      <c r="BA356" t="s">
        <v>1761</v>
      </c>
      <c r="BB356" t="s">
        <v>987</v>
      </c>
      <c r="BC356" t="s">
        <v>991</v>
      </c>
      <c r="BD356">
        <v>0.41</v>
      </c>
      <c r="BE356">
        <v>2222600</v>
      </c>
    </row>
    <row r="357" spans="53:57" x14ac:dyDescent="0.25">
      <c r="BA357" t="s">
        <v>1762</v>
      </c>
      <c r="BB357" t="s">
        <v>987</v>
      </c>
      <c r="BC357" t="s">
        <v>992</v>
      </c>
      <c r="BD357">
        <v>0.41</v>
      </c>
      <c r="BE357">
        <v>2223400</v>
      </c>
    </row>
    <row r="358" spans="53:57" x14ac:dyDescent="0.25">
      <c r="BA358" t="s">
        <v>1763</v>
      </c>
      <c r="BB358" t="s">
        <v>809</v>
      </c>
      <c r="BC358" t="s">
        <v>810</v>
      </c>
      <c r="BD358">
        <v>0.39</v>
      </c>
      <c r="BE358">
        <v>810099</v>
      </c>
    </row>
    <row r="359" spans="53:57" x14ac:dyDescent="0.25">
      <c r="BA359" t="s">
        <v>1764</v>
      </c>
      <c r="BB359" t="s">
        <v>809</v>
      </c>
      <c r="BC359" t="s">
        <v>811</v>
      </c>
      <c r="BD359">
        <v>0.37</v>
      </c>
      <c r="BE359">
        <v>2391502</v>
      </c>
    </row>
    <row r="360" spans="53:57" x14ac:dyDescent="0.25">
      <c r="BA360" t="s">
        <v>1765</v>
      </c>
      <c r="BB360" t="s">
        <v>809</v>
      </c>
      <c r="BC360" t="s">
        <v>812</v>
      </c>
      <c r="BD360">
        <v>0.55000000000000004</v>
      </c>
      <c r="BE360">
        <v>2391503</v>
      </c>
    </row>
    <row r="361" spans="53:57" x14ac:dyDescent="0.25">
      <c r="BA361" t="s">
        <v>1766</v>
      </c>
      <c r="BB361" t="s">
        <v>809</v>
      </c>
      <c r="BC361" t="s">
        <v>813</v>
      </c>
      <c r="BD361">
        <v>0.46</v>
      </c>
      <c r="BE361">
        <v>2399199</v>
      </c>
    </row>
    <row r="362" spans="53:57" x14ac:dyDescent="0.25">
      <c r="BA362" t="s">
        <v>1767</v>
      </c>
      <c r="BB362" t="s">
        <v>809</v>
      </c>
      <c r="BC362" t="s">
        <v>814</v>
      </c>
      <c r="BD362">
        <v>0.64</v>
      </c>
      <c r="BE362">
        <v>2320600</v>
      </c>
    </row>
    <row r="363" spans="53:57" x14ac:dyDescent="0.25">
      <c r="BA363" t="s">
        <v>1768</v>
      </c>
      <c r="BB363" t="s">
        <v>809</v>
      </c>
      <c r="BC363" t="s">
        <v>815</v>
      </c>
      <c r="BD363">
        <v>0.52</v>
      </c>
      <c r="BE363">
        <v>2392300</v>
      </c>
    </row>
    <row r="364" spans="53:57" x14ac:dyDescent="0.25">
      <c r="BA364" t="s">
        <v>1769</v>
      </c>
      <c r="BB364" t="s">
        <v>809</v>
      </c>
      <c r="BC364" t="s">
        <v>816</v>
      </c>
      <c r="BD364">
        <v>0.71</v>
      </c>
      <c r="BE364">
        <v>2342702</v>
      </c>
    </row>
    <row r="365" spans="53:57" x14ac:dyDescent="0.25">
      <c r="BA365" t="s">
        <v>1770</v>
      </c>
      <c r="BB365" t="s">
        <v>809</v>
      </c>
      <c r="BC365" t="s">
        <v>817</v>
      </c>
      <c r="BD365">
        <v>0.76</v>
      </c>
      <c r="BE365">
        <v>2349499</v>
      </c>
    </row>
    <row r="366" spans="53:57" x14ac:dyDescent="0.25">
      <c r="BA366" t="s">
        <v>1771</v>
      </c>
      <c r="BB366" t="s">
        <v>809</v>
      </c>
      <c r="BC366" t="s">
        <v>818</v>
      </c>
      <c r="BD366">
        <v>0.55000000000000004</v>
      </c>
      <c r="BE366">
        <v>2342701</v>
      </c>
    </row>
    <row r="367" spans="53:57" x14ac:dyDescent="0.25">
      <c r="BA367" t="s">
        <v>1772</v>
      </c>
      <c r="BB367" t="s">
        <v>809</v>
      </c>
      <c r="BC367" t="s">
        <v>819</v>
      </c>
      <c r="BD367">
        <v>0.55000000000000004</v>
      </c>
      <c r="BE367">
        <v>2341900</v>
      </c>
    </row>
    <row r="368" spans="53:57" x14ac:dyDescent="0.25">
      <c r="BA368" t="s">
        <v>1773</v>
      </c>
      <c r="BB368" t="s">
        <v>809</v>
      </c>
      <c r="BC368" t="s">
        <v>820</v>
      </c>
      <c r="BD368">
        <v>0.55000000000000004</v>
      </c>
      <c r="BE368">
        <v>2349401</v>
      </c>
    </row>
    <row r="369" spans="53:57" x14ac:dyDescent="0.25">
      <c r="BA369" t="s">
        <v>1774</v>
      </c>
      <c r="BB369" t="s">
        <v>809</v>
      </c>
      <c r="BC369" t="s">
        <v>821</v>
      </c>
      <c r="BD369">
        <v>0.55000000000000004</v>
      </c>
      <c r="BE369">
        <v>2330301</v>
      </c>
    </row>
    <row r="370" spans="53:57" x14ac:dyDescent="0.25">
      <c r="BA370" t="s">
        <v>1775</v>
      </c>
      <c r="BB370" t="s">
        <v>809</v>
      </c>
      <c r="BC370" t="s">
        <v>822</v>
      </c>
      <c r="BD370">
        <v>0.55000000000000004</v>
      </c>
      <c r="BE370">
        <v>2330302</v>
      </c>
    </row>
    <row r="371" spans="53:57" x14ac:dyDescent="0.25">
      <c r="BA371" t="s">
        <v>1776</v>
      </c>
      <c r="BB371" t="s">
        <v>809</v>
      </c>
      <c r="BC371" t="s">
        <v>823</v>
      </c>
      <c r="BD371">
        <v>0.55000000000000004</v>
      </c>
      <c r="BE371">
        <v>2330303</v>
      </c>
    </row>
    <row r="372" spans="53:57" x14ac:dyDescent="0.25">
      <c r="BA372" t="s">
        <v>1777</v>
      </c>
      <c r="BB372" t="s">
        <v>809</v>
      </c>
      <c r="BC372" t="s">
        <v>824</v>
      </c>
      <c r="BD372">
        <v>0.23</v>
      </c>
      <c r="BE372">
        <v>2330399</v>
      </c>
    </row>
    <row r="373" spans="53:57" x14ac:dyDescent="0.25">
      <c r="BA373" t="s">
        <v>1778</v>
      </c>
      <c r="BB373" t="s">
        <v>809</v>
      </c>
      <c r="BC373" t="s">
        <v>825</v>
      </c>
      <c r="BD373">
        <v>0.55000000000000004</v>
      </c>
      <c r="BE373">
        <v>2311700</v>
      </c>
    </row>
    <row r="374" spans="53:57" x14ac:dyDescent="0.25">
      <c r="BA374" t="s">
        <v>1779</v>
      </c>
      <c r="BB374" t="s">
        <v>809</v>
      </c>
      <c r="BC374" t="s">
        <v>826</v>
      </c>
      <c r="BD374">
        <v>0.55000000000000004</v>
      </c>
      <c r="BE374">
        <v>2319200</v>
      </c>
    </row>
    <row r="375" spans="53:57" x14ac:dyDescent="0.25">
      <c r="BA375" t="s">
        <v>1780</v>
      </c>
      <c r="BB375" t="s">
        <v>809</v>
      </c>
      <c r="BC375" t="s">
        <v>827</v>
      </c>
      <c r="BD375">
        <v>0.55000000000000004</v>
      </c>
      <c r="BE375">
        <v>2399101</v>
      </c>
    </row>
    <row r="376" spans="53:57" x14ac:dyDescent="0.25">
      <c r="BA376" t="s">
        <v>1781</v>
      </c>
      <c r="BB376" t="s">
        <v>809</v>
      </c>
      <c r="BC376" t="s">
        <v>828</v>
      </c>
      <c r="BD376">
        <v>0.55000000000000004</v>
      </c>
      <c r="BE376">
        <v>2399102</v>
      </c>
    </row>
    <row r="377" spans="53:57" x14ac:dyDescent="0.25">
      <c r="BA377" t="s">
        <v>1782</v>
      </c>
      <c r="BB377" t="s">
        <v>1117</v>
      </c>
      <c r="BC377" t="s">
        <v>1118</v>
      </c>
      <c r="BD377">
        <v>0.84</v>
      </c>
      <c r="BE377">
        <v>3514000</v>
      </c>
    </row>
    <row r="378" spans="53:57" x14ac:dyDescent="0.25">
      <c r="BA378" t="s">
        <v>1783</v>
      </c>
      <c r="BB378" t="s">
        <v>1117</v>
      </c>
      <c r="BC378" t="s">
        <v>1119</v>
      </c>
      <c r="BD378">
        <v>0.51</v>
      </c>
      <c r="BE378">
        <v>3520402</v>
      </c>
    </row>
    <row r="379" spans="53:57" x14ac:dyDescent="0.25">
      <c r="BA379" t="s">
        <v>1784</v>
      </c>
      <c r="BB379" t="s">
        <v>1117</v>
      </c>
      <c r="BC379" t="s">
        <v>1120</v>
      </c>
      <c r="BD379">
        <v>0.92</v>
      </c>
      <c r="BE379">
        <v>3600601</v>
      </c>
    </row>
    <row r="380" spans="53:57" x14ac:dyDescent="0.25">
      <c r="BA380" t="s">
        <v>1785</v>
      </c>
      <c r="BB380" t="s">
        <v>1117</v>
      </c>
      <c r="BC380" t="s">
        <v>1121</v>
      </c>
      <c r="BD380">
        <v>0.84</v>
      </c>
      <c r="BE380">
        <v>3811400</v>
      </c>
    </row>
    <row r="381" spans="53:57" x14ac:dyDescent="0.25">
      <c r="BA381" t="s">
        <v>1786</v>
      </c>
      <c r="BB381" t="s">
        <v>1006</v>
      </c>
      <c r="BC381" t="s">
        <v>1007</v>
      </c>
      <c r="BD381">
        <v>0.22</v>
      </c>
      <c r="BE381">
        <v>1412601</v>
      </c>
    </row>
    <row r="382" spans="53:57" x14ac:dyDescent="0.25">
      <c r="BA382" t="s">
        <v>1787</v>
      </c>
      <c r="BB382" t="s">
        <v>1006</v>
      </c>
      <c r="BC382" t="s">
        <v>1008</v>
      </c>
      <c r="BD382">
        <v>0.22</v>
      </c>
      <c r="BE382">
        <v>1411801</v>
      </c>
    </row>
    <row r="383" spans="53:57" x14ac:dyDescent="0.25">
      <c r="BA383" t="s">
        <v>1788</v>
      </c>
      <c r="BB383" t="s">
        <v>1006</v>
      </c>
      <c r="BC383" t="s">
        <v>1009</v>
      </c>
      <c r="BD383">
        <v>0.22</v>
      </c>
      <c r="BE383">
        <v>1351100</v>
      </c>
    </row>
    <row r="384" spans="53:57" x14ac:dyDescent="0.25">
      <c r="BA384" t="s">
        <v>1789</v>
      </c>
      <c r="BB384" t="s">
        <v>1006</v>
      </c>
      <c r="BC384" t="s">
        <v>1010</v>
      </c>
      <c r="BD384">
        <v>0.43</v>
      </c>
      <c r="BE384">
        <v>1413401</v>
      </c>
    </row>
    <row r="385" spans="53:57" x14ac:dyDescent="0.25">
      <c r="BA385" t="s">
        <v>1790</v>
      </c>
      <c r="BB385" t="s">
        <v>1006</v>
      </c>
      <c r="BC385" t="s">
        <v>1011</v>
      </c>
      <c r="BD385">
        <v>0.43</v>
      </c>
      <c r="BE385">
        <v>3292202</v>
      </c>
    </row>
    <row r="386" spans="53:57" x14ac:dyDescent="0.25">
      <c r="BA386" t="s">
        <v>1791</v>
      </c>
      <c r="BB386" t="s">
        <v>1006</v>
      </c>
      <c r="BC386" t="s">
        <v>1012</v>
      </c>
      <c r="BD386">
        <v>0.43</v>
      </c>
      <c r="BE386">
        <v>1422300</v>
      </c>
    </row>
    <row r="387" spans="53:57" x14ac:dyDescent="0.25">
      <c r="BA387" t="s">
        <v>1792</v>
      </c>
      <c r="BB387" t="s">
        <v>1006</v>
      </c>
      <c r="BC387" t="s">
        <v>1013</v>
      </c>
      <c r="BD387">
        <v>0.43</v>
      </c>
      <c r="BE387">
        <v>1421500</v>
      </c>
    </row>
    <row r="388" spans="53:57" x14ac:dyDescent="0.25">
      <c r="BA388" t="s">
        <v>1793</v>
      </c>
      <c r="BB388" t="s">
        <v>1006</v>
      </c>
      <c r="BC388" t="s">
        <v>1014</v>
      </c>
      <c r="BD388">
        <v>0.43</v>
      </c>
      <c r="BE388">
        <v>1414200</v>
      </c>
    </row>
    <row r="389" spans="53:57" x14ac:dyDescent="0.25">
      <c r="BA389" t="s">
        <v>1794</v>
      </c>
      <c r="BB389" t="s">
        <v>1006</v>
      </c>
      <c r="BC389" t="s">
        <v>1002</v>
      </c>
      <c r="BD389">
        <v>0.43</v>
      </c>
      <c r="BE389">
        <v>1354500</v>
      </c>
    </row>
    <row r="390" spans="53:57" x14ac:dyDescent="0.25">
      <c r="BA390" t="s">
        <v>1795</v>
      </c>
      <c r="BB390" t="s">
        <v>1006</v>
      </c>
      <c r="BC390" t="s">
        <v>1003</v>
      </c>
      <c r="BD390">
        <v>0.43</v>
      </c>
      <c r="BE390">
        <v>1353700</v>
      </c>
    </row>
    <row r="391" spans="53:57" x14ac:dyDescent="0.25">
      <c r="BA391" t="s">
        <v>1796</v>
      </c>
      <c r="BB391" t="s">
        <v>1006</v>
      </c>
      <c r="BC391" t="s">
        <v>1015</v>
      </c>
      <c r="BD391">
        <v>0.43</v>
      </c>
      <c r="BE391">
        <v>3299001</v>
      </c>
    </row>
    <row r="392" spans="53:57" x14ac:dyDescent="0.25">
      <c r="BA392" t="s">
        <v>1797</v>
      </c>
      <c r="BB392" t="s">
        <v>1006</v>
      </c>
      <c r="BC392" t="s">
        <v>995</v>
      </c>
      <c r="BD392">
        <v>0.43</v>
      </c>
      <c r="BE392">
        <v>1359999</v>
      </c>
    </row>
    <row r="393" spans="53:57" x14ac:dyDescent="0.25">
      <c r="BA393" t="s">
        <v>1798</v>
      </c>
      <c r="BB393" t="s">
        <v>1006</v>
      </c>
      <c r="BC393" t="s">
        <v>1016</v>
      </c>
      <c r="BD393">
        <v>0.43</v>
      </c>
      <c r="BE393">
        <v>1521999</v>
      </c>
    </row>
    <row r="394" spans="53:57" x14ac:dyDescent="0.25">
      <c r="BA394" t="s">
        <v>1799</v>
      </c>
      <c r="BB394" t="s">
        <v>1006</v>
      </c>
      <c r="BC394" t="s">
        <v>1098</v>
      </c>
      <c r="BD394">
        <v>0.63</v>
      </c>
      <c r="BE394">
        <v>1531901</v>
      </c>
    </row>
    <row r="395" spans="53:57" x14ac:dyDescent="0.25">
      <c r="BA395" t="s">
        <v>1800</v>
      </c>
      <c r="BB395" t="s">
        <v>1006</v>
      </c>
      <c r="BC395" t="s">
        <v>1100</v>
      </c>
      <c r="BD395">
        <v>0.63</v>
      </c>
      <c r="BE395">
        <v>1533500</v>
      </c>
    </row>
    <row r="396" spans="53:57" x14ac:dyDescent="0.25">
      <c r="BA396" t="s">
        <v>1801</v>
      </c>
      <c r="BB396" t="s">
        <v>1006</v>
      </c>
      <c r="BC396" t="s">
        <v>1099</v>
      </c>
      <c r="BD396">
        <v>0.63</v>
      </c>
      <c r="BE396">
        <v>1539401</v>
      </c>
    </row>
    <row r="397" spans="53:57" x14ac:dyDescent="0.25">
      <c r="BA397" t="s">
        <v>1802</v>
      </c>
      <c r="BB397" t="s">
        <v>859</v>
      </c>
      <c r="BC397" t="s">
        <v>860</v>
      </c>
      <c r="BD397">
        <v>0.28999999999999998</v>
      </c>
      <c r="BE397">
        <v>2811900</v>
      </c>
    </row>
    <row r="398" spans="53:57" x14ac:dyDescent="0.25">
      <c r="BA398" t="s">
        <v>1803</v>
      </c>
      <c r="BB398" t="s">
        <v>859</v>
      </c>
      <c r="BC398" t="s">
        <v>861</v>
      </c>
      <c r="BD398">
        <v>0.28999999999999998</v>
      </c>
      <c r="BE398">
        <v>2513600</v>
      </c>
    </row>
    <row r="399" spans="53:57" x14ac:dyDescent="0.25">
      <c r="BA399" t="s">
        <v>1804</v>
      </c>
      <c r="BB399" t="s">
        <v>859</v>
      </c>
      <c r="BC399" t="s">
        <v>862</v>
      </c>
      <c r="BD399">
        <v>0.17</v>
      </c>
      <c r="BE399">
        <v>2815102</v>
      </c>
    </row>
    <row r="400" spans="53:57" x14ac:dyDescent="0.25">
      <c r="BA400" t="s">
        <v>1805</v>
      </c>
      <c r="BB400" t="s">
        <v>859</v>
      </c>
      <c r="BC400" t="s">
        <v>863</v>
      </c>
      <c r="BD400">
        <v>0.28999999999999998</v>
      </c>
      <c r="BE400">
        <v>2813500</v>
      </c>
    </row>
    <row r="401" spans="53:57" x14ac:dyDescent="0.25">
      <c r="BA401" t="s">
        <v>1806</v>
      </c>
      <c r="BB401" t="s">
        <v>859</v>
      </c>
      <c r="BC401" t="s">
        <v>864</v>
      </c>
      <c r="BD401">
        <v>0.27</v>
      </c>
      <c r="BE401">
        <v>2821601</v>
      </c>
    </row>
    <row r="402" spans="53:57" x14ac:dyDescent="0.25">
      <c r="BA402" t="s">
        <v>1807</v>
      </c>
      <c r="BB402" t="s">
        <v>859</v>
      </c>
      <c r="BC402" t="s">
        <v>865</v>
      </c>
      <c r="BD402">
        <v>0.27</v>
      </c>
      <c r="BE402">
        <v>2823200</v>
      </c>
    </row>
    <row r="403" spans="53:57" x14ac:dyDescent="0.25">
      <c r="BA403" t="s">
        <v>1808</v>
      </c>
      <c r="BB403" t="s">
        <v>859</v>
      </c>
      <c r="BC403" t="s">
        <v>866</v>
      </c>
      <c r="BD403">
        <v>0.28999999999999998</v>
      </c>
      <c r="BE403">
        <v>2869100</v>
      </c>
    </row>
    <row r="404" spans="53:57" x14ac:dyDescent="0.25">
      <c r="BA404" t="s">
        <v>1809</v>
      </c>
      <c r="BB404" t="s">
        <v>859</v>
      </c>
      <c r="BC404" t="s">
        <v>867</v>
      </c>
      <c r="BD404">
        <v>0.28999999999999998</v>
      </c>
      <c r="BE404">
        <v>2829199</v>
      </c>
    </row>
    <row r="405" spans="53:57" x14ac:dyDescent="0.25">
      <c r="BA405" t="s">
        <v>1810</v>
      </c>
      <c r="BB405" t="s">
        <v>859</v>
      </c>
      <c r="BC405" t="s">
        <v>868</v>
      </c>
      <c r="BD405">
        <v>0.28999999999999998</v>
      </c>
      <c r="BE405">
        <v>2840200</v>
      </c>
    </row>
    <row r="406" spans="53:57" x14ac:dyDescent="0.25">
      <c r="BA406" t="s">
        <v>1811</v>
      </c>
      <c r="BB406" t="s">
        <v>859</v>
      </c>
      <c r="BC406" t="s">
        <v>869</v>
      </c>
      <c r="BD406">
        <v>0.3</v>
      </c>
      <c r="BE406">
        <v>2862300</v>
      </c>
    </row>
    <row r="407" spans="53:57" x14ac:dyDescent="0.25">
      <c r="BA407" t="s">
        <v>1812</v>
      </c>
      <c r="BB407" t="s">
        <v>859</v>
      </c>
      <c r="BC407" t="s">
        <v>870</v>
      </c>
      <c r="BD407">
        <v>0.28999999999999998</v>
      </c>
      <c r="BE407">
        <v>2863100</v>
      </c>
    </row>
    <row r="408" spans="53:57" x14ac:dyDescent="0.25">
      <c r="BA408" t="s">
        <v>1813</v>
      </c>
      <c r="BB408" t="s">
        <v>859</v>
      </c>
      <c r="BC408" t="s">
        <v>871</v>
      </c>
      <c r="BD408">
        <v>0.28999999999999998</v>
      </c>
      <c r="BE408">
        <v>2864000</v>
      </c>
    </row>
    <row r="409" spans="53:57" x14ac:dyDescent="0.25">
      <c r="BA409" t="s">
        <v>1814</v>
      </c>
      <c r="BB409" t="s">
        <v>859</v>
      </c>
      <c r="BC409" t="s">
        <v>872</v>
      </c>
      <c r="BD409">
        <v>0.28999999999999998</v>
      </c>
      <c r="BE409">
        <v>2865800</v>
      </c>
    </row>
    <row r="410" spans="53:57" x14ac:dyDescent="0.25">
      <c r="BA410" t="s">
        <v>1815</v>
      </c>
      <c r="BB410" t="s">
        <v>859</v>
      </c>
      <c r="BC410" t="s">
        <v>873</v>
      </c>
      <c r="BD410">
        <v>0.28999999999999998</v>
      </c>
      <c r="BE410">
        <v>2852600</v>
      </c>
    </row>
    <row r="411" spans="53:57" x14ac:dyDescent="0.25">
      <c r="BA411" t="s">
        <v>1816</v>
      </c>
      <c r="BB411" t="s">
        <v>859</v>
      </c>
      <c r="BC411" t="s">
        <v>874</v>
      </c>
      <c r="BD411">
        <v>0.28999999999999998</v>
      </c>
      <c r="BE411">
        <v>2854200</v>
      </c>
    </row>
    <row r="412" spans="53:57" x14ac:dyDescent="0.25">
      <c r="BA412" t="s">
        <v>1817</v>
      </c>
      <c r="BB412" t="s">
        <v>859</v>
      </c>
      <c r="BC412" t="s">
        <v>875</v>
      </c>
      <c r="BD412">
        <v>0.28999999999999998</v>
      </c>
      <c r="BE412">
        <v>2866600</v>
      </c>
    </row>
    <row r="413" spans="53:57" x14ac:dyDescent="0.25">
      <c r="BA413" t="s">
        <v>1818</v>
      </c>
      <c r="BB413" t="s">
        <v>859</v>
      </c>
      <c r="BC413" t="s">
        <v>876</v>
      </c>
      <c r="BD413">
        <v>0.28000000000000003</v>
      </c>
      <c r="BE413">
        <v>2833000</v>
      </c>
    </row>
    <row r="414" spans="53:57" x14ac:dyDescent="0.25">
      <c r="BA414" t="s">
        <v>1819</v>
      </c>
      <c r="BB414" t="s">
        <v>859</v>
      </c>
      <c r="BC414" t="s">
        <v>877</v>
      </c>
      <c r="BD414">
        <v>0.28999999999999998</v>
      </c>
      <c r="BE414">
        <v>2822401</v>
      </c>
    </row>
    <row r="415" spans="53:57" x14ac:dyDescent="0.25">
      <c r="BA415" t="s">
        <v>1820</v>
      </c>
      <c r="BB415" t="s">
        <v>859</v>
      </c>
      <c r="BC415" t="s">
        <v>878</v>
      </c>
      <c r="BD415">
        <v>0.28999999999999998</v>
      </c>
      <c r="BE415">
        <v>3230200</v>
      </c>
    </row>
    <row r="416" spans="53:57" x14ac:dyDescent="0.25">
      <c r="BA416" t="s">
        <v>1821</v>
      </c>
      <c r="BB416" t="s">
        <v>859</v>
      </c>
      <c r="BC416" t="s">
        <v>879</v>
      </c>
      <c r="BD416">
        <v>0.28999999999999998</v>
      </c>
      <c r="BE416">
        <v>3299002</v>
      </c>
    </row>
    <row r="417" spans="53:57" x14ac:dyDescent="0.25">
      <c r="BA417" t="s">
        <v>1822</v>
      </c>
      <c r="BB417" t="s">
        <v>859</v>
      </c>
      <c r="BC417" t="s">
        <v>880</v>
      </c>
      <c r="BD417">
        <v>0.28999999999999998</v>
      </c>
      <c r="BE417">
        <v>2751100</v>
      </c>
    </row>
    <row r="418" spans="53:57" x14ac:dyDescent="0.25">
      <c r="BA418" t="s">
        <v>1823</v>
      </c>
      <c r="BB418" t="s">
        <v>859</v>
      </c>
      <c r="BC418" t="s">
        <v>846</v>
      </c>
      <c r="BD418">
        <v>0.28999999999999998</v>
      </c>
      <c r="BE418">
        <v>2599399</v>
      </c>
    </row>
    <row r="419" spans="53:57" x14ac:dyDescent="0.25">
      <c r="BA419" t="s">
        <v>1824</v>
      </c>
      <c r="BB419" t="s">
        <v>859</v>
      </c>
      <c r="BC419" t="s">
        <v>882</v>
      </c>
      <c r="BD419">
        <v>0.28999999999999998</v>
      </c>
      <c r="BE419">
        <v>2831300</v>
      </c>
    </row>
    <row r="420" spans="53:57" x14ac:dyDescent="0.25">
      <c r="BA420" t="s">
        <v>1825</v>
      </c>
      <c r="BB420" t="s">
        <v>859</v>
      </c>
      <c r="BC420" t="s">
        <v>883</v>
      </c>
      <c r="BD420">
        <v>0.28999999999999998</v>
      </c>
      <c r="BE420">
        <v>2853400</v>
      </c>
    </row>
    <row r="421" spans="53:57" x14ac:dyDescent="0.25">
      <c r="BA421" t="s">
        <v>1826</v>
      </c>
      <c r="BB421" t="s">
        <v>859</v>
      </c>
      <c r="BC421" t="s">
        <v>884</v>
      </c>
      <c r="BD421">
        <v>0.28999999999999998</v>
      </c>
      <c r="BE421">
        <v>2539001</v>
      </c>
    </row>
    <row r="422" spans="53:57" x14ac:dyDescent="0.25">
      <c r="BA422" t="s">
        <v>1827</v>
      </c>
      <c r="BB422" t="s">
        <v>859</v>
      </c>
      <c r="BC422" t="s">
        <v>885</v>
      </c>
      <c r="BD422">
        <v>0.28999999999999998</v>
      </c>
      <c r="BE422">
        <v>2840999</v>
      </c>
    </row>
    <row r="423" spans="53:57" x14ac:dyDescent="0.25">
      <c r="BA423" t="s">
        <v>1828</v>
      </c>
      <c r="BB423" t="s">
        <v>859</v>
      </c>
      <c r="BC423" t="s">
        <v>886</v>
      </c>
      <c r="BD423">
        <v>0.43</v>
      </c>
      <c r="BE423">
        <v>2550102</v>
      </c>
    </row>
    <row r="424" spans="53:57" x14ac:dyDescent="0.25">
      <c r="BA424" t="s">
        <v>1829</v>
      </c>
      <c r="BB424" t="s">
        <v>859</v>
      </c>
      <c r="BC424" t="s">
        <v>887</v>
      </c>
      <c r="BD424">
        <v>0.28999999999999998</v>
      </c>
      <c r="BE424">
        <v>2550101</v>
      </c>
    </row>
    <row r="425" spans="53:57" x14ac:dyDescent="0.25">
      <c r="BA425" t="s">
        <v>1830</v>
      </c>
      <c r="BB425" t="s">
        <v>829</v>
      </c>
      <c r="BC425" t="s">
        <v>830</v>
      </c>
      <c r="BD425">
        <v>0.67</v>
      </c>
      <c r="BE425">
        <v>2411300</v>
      </c>
    </row>
    <row r="426" spans="53:57" x14ac:dyDescent="0.25">
      <c r="BA426" t="s">
        <v>1831</v>
      </c>
      <c r="BB426" t="s">
        <v>829</v>
      </c>
      <c r="BC426" t="s">
        <v>831</v>
      </c>
      <c r="BD426">
        <v>0.43</v>
      </c>
      <c r="BE426">
        <v>2421100</v>
      </c>
    </row>
    <row r="427" spans="53:57" x14ac:dyDescent="0.25">
      <c r="BA427" t="s">
        <v>1832</v>
      </c>
      <c r="BB427" t="s">
        <v>829</v>
      </c>
      <c r="BC427" t="s">
        <v>832</v>
      </c>
      <c r="BD427">
        <v>0.43</v>
      </c>
      <c r="BE427">
        <v>2412100</v>
      </c>
    </row>
    <row r="428" spans="53:57" x14ac:dyDescent="0.25">
      <c r="BA428" t="s">
        <v>1833</v>
      </c>
      <c r="BB428" t="s">
        <v>829</v>
      </c>
      <c r="BC428" t="s">
        <v>834</v>
      </c>
      <c r="BD428">
        <v>0.3</v>
      </c>
      <c r="BE428">
        <v>2431800</v>
      </c>
    </row>
    <row r="429" spans="53:57" x14ac:dyDescent="0.25">
      <c r="BA429" t="s">
        <v>1834</v>
      </c>
      <c r="BB429" t="s">
        <v>829</v>
      </c>
      <c r="BC429" t="s">
        <v>835</v>
      </c>
      <c r="BD429">
        <v>0.33</v>
      </c>
      <c r="BE429">
        <v>2451200</v>
      </c>
    </row>
    <row r="430" spans="53:57" x14ac:dyDescent="0.25">
      <c r="BA430" t="s">
        <v>1835</v>
      </c>
      <c r="BB430" t="s">
        <v>829</v>
      </c>
      <c r="BC430" t="s">
        <v>836</v>
      </c>
      <c r="BD430">
        <v>0.43</v>
      </c>
      <c r="BE430">
        <v>2531401</v>
      </c>
    </row>
    <row r="431" spans="53:57" x14ac:dyDescent="0.25">
      <c r="BA431" t="s">
        <v>1836</v>
      </c>
      <c r="BB431" t="s">
        <v>829</v>
      </c>
      <c r="BC431" t="s">
        <v>837</v>
      </c>
      <c r="BD431">
        <v>0.43</v>
      </c>
      <c r="BE431">
        <v>2424502</v>
      </c>
    </row>
    <row r="432" spans="53:57" x14ac:dyDescent="0.25">
      <c r="BA432" t="s">
        <v>1837</v>
      </c>
      <c r="BB432" t="s">
        <v>829</v>
      </c>
      <c r="BC432" t="s">
        <v>838</v>
      </c>
      <c r="BD432">
        <v>0.43</v>
      </c>
      <c r="BE432">
        <v>2449199</v>
      </c>
    </row>
    <row r="433" spans="53:57" x14ac:dyDescent="0.25">
      <c r="BA433" t="s">
        <v>1838</v>
      </c>
      <c r="BB433" t="s">
        <v>829</v>
      </c>
      <c r="BC433" t="s">
        <v>839</v>
      </c>
      <c r="BD433">
        <v>0.45</v>
      </c>
      <c r="BE433">
        <v>2452100</v>
      </c>
    </row>
    <row r="434" spans="53:57" x14ac:dyDescent="0.25">
      <c r="BA434" t="s">
        <v>1839</v>
      </c>
      <c r="BB434" t="s">
        <v>829</v>
      </c>
      <c r="BC434" t="s">
        <v>840</v>
      </c>
      <c r="BD434">
        <v>0.43</v>
      </c>
      <c r="BE434">
        <v>2531402</v>
      </c>
    </row>
    <row r="435" spans="53:57" x14ac:dyDescent="0.25">
      <c r="BA435" t="s">
        <v>1840</v>
      </c>
      <c r="BB435" t="s">
        <v>829</v>
      </c>
      <c r="BC435" t="s">
        <v>841</v>
      </c>
      <c r="BD435">
        <v>0.43</v>
      </c>
      <c r="BE435">
        <v>2449103</v>
      </c>
    </row>
    <row r="436" spans="53:57" x14ac:dyDescent="0.25">
      <c r="BA436" t="s">
        <v>1841</v>
      </c>
      <c r="BB436" t="s">
        <v>829</v>
      </c>
      <c r="BC436" t="s">
        <v>842</v>
      </c>
      <c r="BD436">
        <v>0.43</v>
      </c>
      <c r="BE436">
        <v>2442300</v>
      </c>
    </row>
    <row r="437" spans="53:57" x14ac:dyDescent="0.25">
      <c r="BA437" t="s">
        <v>1842</v>
      </c>
      <c r="BB437" t="s">
        <v>829</v>
      </c>
      <c r="BC437" t="s">
        <v>843</v>
      </c>
      <c r="BD437">
        <v>0.43</v>
      </c>
      <c r="BE437">
        <v>2532202</v>
      </c>
    </row>
    <row r="438" spans="53:57" x14ac:dyDescent="0.25">
      <c r="BA438" t="s">
        <v>1843</v>
      </c>
      <c r="BB438" t="s">
        <v>829</v>
      </c>
      <c r="BC438" t="s">
        <v>844</v>
      </c>
      <c r="BD438">
        <v>0.43</v>
      </c>
      <c r="BE438">
        <v>2399999</v>
      </c>
    </row>
    <row r="439" spans="53:57" x14ac:dyDescent="0.25">
      <c r="BA439" t="s">
        <v>1844</v>
      </c>
      <c r="BB439" t="s">
        <v>829</v>
      </c>
      <c r="BC439" t="s">
        <v>845</v>
      </c>
      <c r="BD439">
        <v>0.39</v>
      </c>
      <c r="BE439">
        <v>2511000</v>
      </c>
    </row>
    <row r="440" spans="53:57" x14ac:dyDescent="0.25">
      <c r="BA440" t="s">
        <v>1845</v>
      </c>
      <c r="BB440" t="s">
        <v>829</v>
      </c>
      <c r="BC440" t="s">
        <v>847</v>
      </c>
      <c r="BD440">
        <v>0.53</v>
      </c>
      <c r="BE440">
        <v>2592602</v>
      </c>
    </row>
    <row r="441" spans="53:57" x14ac:dyDescent="0.25">
      <c r="BA441" t="s">
        <v>1846</v>
      </c>
      <c r="BB441" t="s">
        <v>829</v>
      </c>
      <c r="BC441" t="s">
        <v>848</v>
      </c>
      <c r="BD441">
        <v>0.43</v>
      </c>
      <c r="BE441">
        <v>2592601</v>
      </c>
    </row>
    <row r="442" spans="53:57" x14ac:dyDescent="0.25">
      <c r="BA442" t="s">
        <v>1847</v>
      </c>
      <c r="BB442" t="s">
        <v>829</v>
      </c>
      <c r="BC442" t="s">
        <v>849</v>
      </c>
      <c r="BD442">
        <v>0.26</v>
      </c>
      <c r="BE442">
        <v>2532201</v>
      </c>
    </row>
    <row r="443" spans="53:57" x14ac:dyDescent="0.25">
      <c r="BA443" t="s">
        <v>1848</v>
      </c>
      <c r="BB443" t="s">
        <v>829</v>
      </c>
      <c r="BC443" t="s">
        <v>850</v>
      </c>
      <c r="BD443">
        <v>0.43</v>
      </c>
      <c r="BE443">
        <v>2591800</v>
      </c>
    </row>
    <row r="444" spans="53:57" x14ac:dyDescent="0.25">
      <c r="BA444" t="s">
        <v>1849</v>
      </c>
      <c r="BB444" t="s">
        <v>829</v>
      </c>
      <c r="BC444" t="s">
        <v>851</v>
      </c>
      <c r="BD444">
        <v>0.27</v>
      </c>
      <c r="BE444">
        <v>2521700</v>
      </c>
    </row>
    <row r="445" spans="53:57" x14ac:dyDescent="0.25">
      <c r="BA445" t="s">
        <v>1850</v>
      </c>
      <c r="BB445" t="s">
        <v>829</v>
      </c>
      <c r="BC445" t="s">
        <v>852</v>
      </c>
      <c r="BD445">
        <v>0.43</v>
      </c>
      <c r="BE445">
        <v>2542000</v>
      </c>
    </row>
    <row r="446" spans="53:57" x14ac:dyDescent="0.25">
      <c r="BA446" t="s">
        <v>1851</v>
      </c>
      <c r="BB446" t="s">
        <v>829</v>
      </c>
      <c r="BC446" t="s">
        <v>853</v>
      </c>
      <c r="BD446">
        <v>0.43</v>
      </c>
      <c r="BE446">
        <v>2512800</v>
      </c>
    </row>
    <row r="447" spans="53:57" x14ac:dyDescent="0.25">
      <c r="BA447" t="s">
        <v>1852</v>
      </c>
      <c r="BB447" t="s">
        <v>829</v>
      </c>
      <c r="BC447" t="s">
        <v>854</v>
      </c>
      <c r="BD447">
        <v>0.43</v>
      </c>
      <c r="BE447">
        <v>2541100</v>
      </c>
    </row>
    <row r="448" spans="53:57" x14ac:dyDescent="0.25">
      <c r="BA448" t="s">
        <v>1853</v>
      </c>
      <c r="BB448" t="s">
        <v>829</v>
      </c>
      <c r="BC448" t="s">
        <v>855</v>
      </c>
      <c r="BD448">
        <v>0.43</v>
      </c>
      <c r="BE448">
        <v>2543800</v>
      </c>
    </row>
    <row r="449" spans="53:57" x14ac:dyDescent="0.25">
      <c r="BA449" t="s">
        <v>1854</v>
      </c>
      <c r="BB449" t="s">
        <v>829</v>
      </c>
      <c r="BC449" t="s">
        <v>856</v>
      </c>
      <c r="BD449">
        <v>0.52</v>
      </c>
      <c r="BE449">
        <v>4329105</v>
      </c>
    </row>
    <row r="450" spans="53:57" x14ac:dyDescent="0.25">
      <c r="BA450" t="s">
        <v>1855</v>
      </c>
      <c r="BB450" t="s">
        <v>829</v>
      </c>
      <c r="BC450" t="s">
        <v>857</v>
      </c>
      <c r="BD450">
        <v>0.52</v>
      </c>
      <c r="BE450">
        <v>2539000</v>
      </c>
    </row>
    <row r="451" spans="53:57" x14ac:dyDescent="0.25">
      <c r="BA451" t="s">
        <v>1856</v>
      </c>
      <c r="BB451" t="s">
        <v>829</v>
      </c>
      <c r="BC451" t="s">
        <v>858</v>
      </c>
      <c r="BD451">
        <v>0.43</v>
      </c>
      <c r="BE451">
        <v>3831999</v>
      </c>
    </row>
    <row r="452" spans="53:57" x14ac:dyDescent="0.25">
      <c r="BA452" t="s">
        <v>1857</v>
      </c>
      <c r="BB452" t="s">
        <v>957</v>
      </c>
      <c r="BC452" t="s">
        <v>958</v>
      </c>
      <c r="BD452">
        <v>0.54</v>
      </c>
      <c r="BE452">
        <v>2019399</v>
      </c>
    </row>
    <row r="453" spans="53:57" x14ac:dyDescent="0.25">
      <c r="BA453" t="s">
        <v>1858</v>
      </c>
      <c r="BB453" t="s">
        <v>957</v>
      </c>
      <c r="BC453" t="s">
        <v>959</v>
      </c>
      <c r="BD453">
        <v>0.54</v>
      </c>
      <c r="BE453">
        <v>2099199</v>
      </c>
    </row>
    <row r="454" spans="53:57" x14ac:dyDescent="0.25">
      <c r="BA454" t="s">
        <v>1859</v>
      </c>
      <c r="BB454" t="s">
        <v>957</v>
      </c>
      <c r="BC454" t="s">
        <v>960</v>
      </c>
      <c r="BD454">
        <v>0.48</v>
      </c>
      <c r="BE454">
        <v>2014200</v>
      </c>
    </row>
    <row r="455" spans="53:57" x14ac:dyDescent="0.25">
      <c r="BA455" t="s">
        <v>1860</v>
      </c>
      <c r="BB455" t="s">
        <v>957</v>
      </c>
      <c r="BC455" t="s">
        <v>961</v>
      </c>
      <c r="BD455">
        <v>0.48</v>
      </c>
      <c r="BE455">
        <v>2021500</v>
      </c>
    </row>
    <row r="456" spans="53:57" x14ac:dyDescent="0.25">
      <c r="BA456" t="s">
        <v>1861</v>
      </c>
      <c r="BB456" t="s">
        <v>957</v>
      </c>
      <c r="BC456" t="s">
        <v>962</v>
      </c>
      <c r="BD456">
        <v>0.48</v>
      </c>
      <c r="BE456">
        <v>2093200</v>
      </c>
    </row>
    <row r="457" spans="53:57" x14ac:dyDescent="0.25">
      <c r="BA457" t="s">
        <v>1862</v>
      </c>
      <c r="BB457" t="s">
        <v>957</v>
      </c>
      <c r="BC457" t="s">
        <v>963</v>
      </c>
      <c r="BD457">
        <v>0.48</v>
      </c>
      <c r="BE457">
        <v>2031200</v>
      </c>
    </row>
    <row r="458" spans="53:57" x14ac:dyDescent="0.25">
      <c r="BA458" t="s">
        <v>1863</v>
      </c>
      <c r="BB458" t="s">
        <v>957</v>
      </c>
      <c r="BC458" t="s">
        <v>964</v>
      </c>
      <c r="BD458">
        <v>0.48</v>
      </c>
      <c r="BE458">
        <v>2022300</v>
      </c>
    </row>
    <row r="459" spans="53:57" x14ac:dyDescent="0.25">
      <c r="BA459" t="s">
        <v>1864</v>
      </c>
      <c r="BB459" t="s">
        <v>957</v>
      </c>
      <c r="BC459" t="s">
        <v>965</v>
      </c>
      <c r="BD459">
        <v>0.48</v>
      </c>
      <c r="BE459">
        <v>2040999</v>
      </c>
    </row>
    <row r="460" spans="53:57" x14ac:dyDescent="0.25">
      <c r="BA460" t="s">
        <v>1865</v>
      </c>
      <c r="BB460" t="s">
        <v>957</v>
      </c>
      <c r="BC460" t="s">
        <v>966</v>
      </c>
      <c r="BD460">
        <v>0.48</v>
      </c>
      <c r="BE460">
        <v>2033900</v>
      </c>
    </row>
    <row r="461" spans="53:57" x14ac:dyDescent="0.25">
      <c r="BA461" t="s">
        <v>1866</v>
      </c>
      <c r="BB461" t="s">
        <v>957</v>
      </c>
      <c r="BC461" t="s">
        <v>967</v>
      </c>
      <c r="BD461">
        <v>0.48</v>
      </c>
      <c r="BE461">
        <v>2051700</v>
      </c>
    </row>
    <row r="462" spans="53:57" x14ac:dyDescent="0.25">
      <c r="BA462" t="s">
        <v>1867</v>
      </c>
      <c r="BB462" t="s">
        <v>957</v>
      </c>
      <c r="BC462" t="s">
        <v>968</v>
      </c>
      <c r="BD462">
        <v>0.56999999999999995</v>
      </c>
      <c r="BE462">
        <v>2013400</v>
      </c>
    </row>
    <row r="463" spans="53:57" x14ac:dyDescent="0.25">
      <c r="BA463" t="s">
        <v>1868</v>
      </c>
      <c r="BB463" t="s">
        <v>957</v>
      </c>
      <c r="BC463" t="s">
        <v>969</v>
      </c>
      <c r="BD463">
        <v>0.48</v>
      </c>
      <c r="BE463">
        <v>2092401</v>
      </c>
    </row>
    <row r="464" spans="53:57" x14ac:dyDescent="0.25">
      <c r="BA464" t="s">
        <v>1869</v>
      </c>
      <c r="BB464" t="s">
        <v>957</v>
      </c>
      <c r="BC464" t="s">
        <v>970</v>
      </c>
      <c r="BD464">
        <v>0.48</v>
      </c>
      <c r="BE464">
        <v>2092402</v>
      </c>
    </row>
    <row r="465" spans="53:57" x14ac:dyDescent="0.25">
      <c r="BA465" t="s">
        <v>1870</v>
      </c>
      <c r="BB465" t="s">
        <v>957</v>
      </c>
      <c r="BC465" t="s">
        <v>971</v>
      </c>
      <c r="BD465">
        <v>0.48</v>
      </c>
      <c r="BE465">
        <v>2071100</v>
      </c>
    </row>
    <row r="466" spans="53:57" x14ac:dyDescent="0.25">
      <c r="BA466" t="s">
        <v>1871</v>
      </c>
      <c r="BB466" t="s">
        <v>957</v>
      </c>
      <c r="BC466" t="s">
        <v>972</v>
      </c>
      <c r="BD466">
        <v>0.48</v>
      </c>
      <c r="BE466">
        <v>2091600</v>
      </c>
    </row>
    <row r="467" spans="53:57" x14ac:dyDescent="0.25">
      <c r="BA467" t="s">
        <v>1872</v>
      </c>
      <c r="BB467" t="s">
        <v>957</v>
      </c>
      <c r="BC467" t="s">
        <v>973</v>
      </c>
      <c r="BD467">
        <v>0.48</v>
      </c>
      <c r="BE467">
        <v>1042200</v>
      </c>
    </row>
    <row r="468" spans="53:57" x14ac:dyDescent="0.25">
      <c r="BA468" t="s">
        <v>1873</v>
      </c>
      <c r="BB468" t="s">
        <v>957</v>
      </c>
      <c r="BC468" t="s">
        <v>975</v>
      </c>
      <c r="BD468">
        <v>0.46</v>
      </c>
      <c r="BE468">
        <v>2061400</v>
      </c>
    </row>
    <row r="469" spans="53:57" x14ac:dyDescent="0.25">
      <c r="BA469" t="s">
        <v>1874</v>
      </c>
      <c r="BB469" t="s">
        <v>957</v>
      </c>
      <c r="BC469" t="s">
        <v>976</v>
      </c>
      <c r="BD469">
        <v>0.66</v>
      </c>
      <c r="BE469">
        <v>2062200</v>
      </c>
    </row>
    <row r="470" spans="53:57" x14ac:dyDescent="0.25">
      <c r="BA470" t="s">
        <v>1875</v>
      </c>
      <c r="BB470" t="s">
        <v>957</v>
      </c>
      <c r="BC470" t="s">
        <v>977</v>
      </c>
      <c r="BD470">
        <v>0.66</v>
      </c>
      <c r="BE470">
        <v>2052500</v>
      </c>
    </row>
    <row r="471" spans="53:57" x14ac:dyDescent="0.25">
      <c r="BA471" t="s">
        <v>1876</v>
      </c>
      <c r="BB471" t="s">
        <v>957</v>
      </c>
      <c r="BC471" t="s">
        <v>978</v>
      </c>
      <c r="BD471">
        <v>0.48</v>
      </c>
      <c r="BE471">
        <v>2063100</v>
      </c>
    </row>
    <row r="472" spans="53:57" x14ac:dyDescent="0.25">
      <c r="BA472" t="s">
        <v>1877</v>
      </c>
      <c r="BB472" t="s">
        <v>957</v>
      </c>
      <c r="BC472" t="s">
        <v>979</v>
      </c>
      <c r="BD472">
        <v>0.48</v>
      </c>
      <c r="BE472">
        <v>3299600</v>
      </c>
    </row>
    <row r="473" spans="53:57" x14ac:dyDescent="0.25">
      <c r="BA473" t="s">
        <v>1878</v>
      </c>
      <c r="BB473" t="s">
        <v>993</v>
      </c>
      <c r="BC473" t="s">
        <v>994</v>
      </c>
      <c r="BD473">
        <v>0.44</v>
      </c>
      <c r="BE473">
        <v>1312000</v>
      </c>
    </row>
    <row r="474" spans="53:57" x14ac:dyDescent="0.25">
      <c r="BA474" t="s">
        <v>1879</v>
      </c>
      <c r="BB474" t="s">
        <v>993</v>
      </c>
      <c r="BC474" t="s">
        <v>996</v>
      </c>
      <c r="BD474">
        <v>0.44</v>
      </c>
      <c r="BE474">
        <v>1311100</v>
      </c>
    </row>
    <row r="475" spans="53:57" x14ac:dyDescent="0.25">
      <c r="BA475" t="s">
        <v>1880</v>
      </c>
      <c r="BB475" t="s">
        <v>993</v>
      </c>
      <c r="BC475" t="s">
        <v>997</v>
      </c>
      <c r="BD475">
        <v>0.56999999999999995</v>
      </c>
      <c r="BE475">
        <v>1313800</v>
      </c>
    </row>
    <row r="476" spans="53:57" x14ac:dyDescent="0.25">
      <c r="BA476" t="s">
        <v>1881</v>
      </c>
      <c r="BB476" t="s">
        <v>993</v>
      </c>
      <c r="BC476" t="s">
        <v>998</v>
      </c>
      <c r="BD476">
        <v>0.56999999999999995</v>
      </c>
      <c r="BE476">
        <v>1314600</v>
      </c>
    </row>
    <row r="477" spans="53:57" x14ac:dyDescent="0.25">
      <c r="BA477" t="s">
        <v>1882</v>
      </c>
      <c r="BB477" t="s">
        <v>993</v>
      </c>
      <c r="BC477" t="s">
        <v>999</v>
      </c>
      <c r="BD477">
        <v>0.55000000000000004</v>
      </c>
      <c r="BE477">
        <v>1322700</v>
      </c>
    </row>
    <row r="478" spans="53:57" x14ac:dyDescent="0.25">
      <c r="BA478" t="s">
        <v>1883</v>
      </c>
      <c r="BB478" t="s">
        <v>993</v>
      </c>
      <c r="BC478" t="s">
        <v>1000</v>
      </c>
      <c r="BD478">
        <v>0.55000000000000004</v>
      </c>
      <c r="BE478">
        <v>1330800</v>
      </c>
    </row>
    <row r="479" spans="53:57" x14ac:dyDescent="0.25">
      <c r="BA479" t="s">
        <v>1884</v>
      </c>
      <c r="BB479" t="s">
        <v>993</v>
      </c>
      <c r="BC479" t="s">
        <v>1001</v>
      </c>
      <c r="BD479">
        <v>0.55000000000000004</v>
      </c>
      <c r="BE479">
        <v>1323500</v>
      </c>
    </row>
    <row r="480" spans="53:57" x14ac:dyDescent="0.25">
      <c r="BA480" t="s">
        <v>1885</v>
      </c>
      <c r="BB480" t="s">
        <v>993</v>
      </c>
      <c r="BC480" t="s">
        <v>1004</v>
      </c>
      <c r="BD480">
        <v>0.52</v>
      </c>
      <c r="BE480">
        <v>1340599</v>
      </c>
    </row>
    <row r="481" spans="53:57" x14ac:dyDescent="0.25">
      <c r="BA481" t="s">
        <v>1886</v>
      </c>
      <c r="BB481" t="s">
        <v>993</v>
      </c>
      <c r="BC481" t="s">
        <v>1005</v>
      </c>
      <c r="BD481">
        <v>0.52</v>
      </c>
      <c r="BE481">
        <v>1352900</v>
      </c>
    </row>
    <row r="482" spans="53:57" x14ac:dyDescent="0.25">
      <c r="BA482" t="s">
        <v>1887</v>
      </c>
      <c r="BB482" t="s">
        <v>1079</v>
      </c>
      <c r="BC482" t="s">
        <v>1080</v>
      </c>
      <c r="BD482">
        <v>0.4</v>
      </c>
      <c r="BE482">
        <v>2651500</v>
      </c>
    </row>
    <row r="483" spans="53:57" x14ac:dyDescent="0.25">
      <c r="BA483" t="s">
        <v>1888</v>
      </c>
      <c r="BB483" t="s">
        <v>1079</v>
      </c>
      <c r="BC483" t="s">
        <v>1081</v>
      </c>
      <c r="BD483">
        <v>0.4</v>
      </c>
      <c r="BE483">
        <v>3250705</v>
      </c>
    </row>
    <row r="484" spans="53:57" x14ac:dyDescent="0.25">
      <c r="BA484" t="s">
        <v>1889</v>
      </c>
      <c r="BB484" t="s">
        <v>1079</v>
      </c>
      <c r="BC484" t="s">
        <v>1082</v>
      </c>
      <c r="BD484">
        <v>0.4</v>
      </c>
      <c r="BE484">
        <v>3250701</v>
      </c>
    </row>
    <row r="485" spans="53:57" x14ac:dyDescent="0.25">
      <c r="BA485" t="s">
        <v>1890</v>
      </c>
      <c r="BB485" t="s">
        <v>1079</v>
      </c>
      <c r="BC485" t="s">
        <v>1083</v>
      </c>
      <c r="BD485">
        <v>0.4</v>
      </c>
      <c r="BE485">
        <v>2660400</v>
      </c>
    </row>
    <row r="486" spans="53:57" x14ac:dyDescent="0.25">
      <c r="BA486" t="s">
        <v>1891</v>
      </c>
      <c r="BB486" t="s">
        <v>1079</v>
      </c>
      <c r="BC486" t="s">
        <v>1084</v>
      </c>
      <c r="BD486">
        <v>0.4</v>
      </c>
      <c r="BE486">
        <v>2670102</v>
      </c>
    </row>
    <row r="487" spans="53:57" x14ac:dyDescent="0.25">
      <c r="BA487" t="s">
        <v>1892</v>
      </c>
      <c r="BB487" t="s">
        <v>1079</v>
      </c>
      <c r="BC487" t="s">
        <v>1085</v>
      </c>
      <c r="BD487">
        <v>0.4</v>
      </c>
      <c r="BE487">
        <v>2670101</v>
      </c>
    </row>
    <row r="488" spans="53:57" x14ac:dyDescent="0.25">
      <c r="BA488" t="s">
        <v>1893</v>
      </c>
      <c r="BB488" t="s">
        <v>1079</v>
      </c>
      <c r="BC488" t="s">
        <v>1086</v>
      </c>
      <c r="BD488">
        <v>0.4</v>
      </c>
      <c r="BE488">
        <v>3250707</v>
      </c>
    </row>
    <row r="489" spans="53:57" x14ac:dyDescent="0.25">
      <c r="BA489" t="s">
        <v>1894</v>
      </c>
      <c r="BB489" t="s">
        <v>1079</v>
      </c>
      <c r="BC489" t="s">
        <v>1087</v>
      </c>
      <c r="BD489">
        <v>0.4</v>
      </c>
      <c r="BE489">
        <v>3211601</v>
      </c>
    </row>
    <row r="490" spans="53:57" x14ac:dyDescent="0.25">
      <c r="BA490" t="s">
        <v>1895</v>
      </c>
      <c r="BB490" t="s">
        <v>1079</v>
      </c>
      <c r="BC490" t="s">
        <v>1088</v>
      </c>
      <c r="BD490">
        <v>0.4</v>
      </c>
      <c r="BE490">
        <v>3211602</v>
      </c>
    </row>
    <row r="491" spans="53:57" x14ac:dyDescent="0.25">
      <c r="BA491" t="s">
        <v>1896</v>
      </c>
      <c r="BB491" t="s">
        <v>1079</v>
      </c>
      <c r="BC491" t="s">
        <v>1089</v>
      </c>
      <c r="BD491">
        <v>0.4</v>
      </c>
      <c r="BE491">
        <v>3212400</v>
      </c>
    </row>
    <row r="492" spans="53:57" x14ac:dyDescent="0.25">
      <c r="BA492" t="s">
        <v>1897</v>
      </c>
      <c r="BB492" t="s">
        <v>1079</v>
      </c>
      <c r="BC492" t="s">
        <v>1090</v>
      </c>
      <c r="BD492">
        <v>0.4</v>
      </c>
      <c r="BE492">
        <v>3211603</v>
      </c>
    </row>
    <row r="493" spans="53:57" x14ac:dyDescent="0.25">
      <c r="BA493" t="s">
        <v>1898</v>
      </c>
      <c r="BB493" t="s">
        <v>1079</v>
      </c>
      <c r="BC493" t="s">
        <v>1091</v>
      </c>
      <c r="BD493">
        <v>0.4</v>
      </c>
      <c r="BE493">
        <v>3220500</v>
      </c>
    </row>
    <row r="494" spans="53:57" x14ac:dyDescent="0.25">
      <c r="BA494" t="s">
        <v>1899</v>
      </c>
      <c r="BB494" t="s">
        <v>1079</v>
      </c>
      <c r="BC494" t="s">
        <v>1092</v>
      </c>
      <c r="BD494">
        <v>0.4</v>
      </c>
      <c r="BE494">
        <v>3291400</v>
      </c>
    </row>
    <row r="495" spans="53:57" x14ac:dyDescent="0.25">
      <c r="BA495" t="s">
        <v>1900</v>
      </c>
      <c r="BB495" t="s">
        <v>1079</v>
      </c>
      <c r="BC495" t="s">
        <v>1093</v>
      </c>
      <c r="BD495">
        <v>0.4</v>
      </c>
      <c r="BE495">
        <v>3240099</v>
      </c>
    </row>
    <row r="496" spans="53:57" x14ac:dyDescent="0.25">
      <c r="BA496" t="s">
        <v>1901</v>
      </c>
      <c r="BB496" t="s">
        <v>1079</v>
      </c>
      <c r="BC496" t="s">
        <v>1094</v>
      </c>
      <c r="BD496">
        <v>0.4</v>
      </c>
      <c r="BE496">
        <v>1412999</v>
      </c>
    </row>
    <row r="497" spans="53:57" x14ac:dyDescent="0.25">
      <c r="BA497" t="s">
        <v>1902</v>
      </c>
      <c r="BB497" t="s">
        <v>1079</v>
      </c>
      <c r="BC497" t="s">
        <v>1095</v>
      </c>
      <c r="BD497">
        <v>0.4</v>
      </c>
      <c r="BE497">
        <v>3299005</v>
      </c>
    </row>
    <row r="498" spans="53:57" x14ac:dyDescent="0.25">
      <c r="BA498" t="s">
        <v>1903</v>
      </c>
      <c r="BB498" t="s">
        <v>1079</v>
      </c>
      <c r="BC498" t="s">
        <v>1096</v>
      </c>
      <c r="BD498">
        <v>0.4</v>
      </c>
      <c r="BE498">
        <v>3299003</v>
      </c>
    </row>
    <row r="499" spans="53:57" x14ac:dyDescent="0.25">
      <c r="BA499" t="s">
        <v>1904</v>
      </c>
      <c r="BB499" t="s">
        <v>1079</v>
      </c>
      <c r="BC499" t="s">
        <v>1097</v>
      </c>
      <c r="BD499">
        <v>0.4</v>
      </c>
      <c r="BE499">
        <v>1220403</v>
      </c>
    </row>
    <row r="500" spans="53:57" x14ac:dyDescent="0.25">
      <c r="BA500" t="s">
        <v>1905</v>
      </c>
      <c r="BB500" t="s">
        <v>1387</v>
      </c>
      <c r="BC500" t="s">
        <v>1389</v>
      </c>
      <c r="BD500">
        <v>0.35</v>
      </c>
      <c r="BE500" t="s">
        <v>1388</v>
      </c>
    </row>
    <row r="501" spans="53:57" x14ac:dyDescent="0.25">
      <c r="BA501" t="s">
        <v>1906</v>
      </c>
      <c r="BB501" t="s">
        <v>1387</v>
      </c>
      <c r="BC501" t="s">
        <v>1391</v>
      </c>
      <c r="BD501">
        <v>0.35</v>
      </c>
      <c r="BE501" t="s">
        <v>1390</v>
      </c>
    </row>
    <row r="502" spans="53:57" x14ac:dyDescent="0.25">
      <c r="BA502" t="s">
        <v>1907</v>
      </c>
      <c r="BB502" t="s">
        <v>1387</v>
      </c>
      <c r="BC502" t="s">
        <v>1393</v>
      </c>
      <c r="BD502">
        <v>0.35</v>
      </c>
      <c r="BE502" t="s">
        <v>1392</v>
      </c>
    </row>
    <row r="503" spans="53:57" x14ac:dyDescent="0.25">
      <c r="BA503" t="s">
        <v>1908</v>
      </c>
      <c r="BB503" t="s">
        <v>1293</v>
      </c>
      <c r="BC503" t="s">
        <v>1294</v>
      </c>
      <c r="BD503">
        <v>0.41</v>
      </c>
      <c r="BE503">
        <v>161099</v>
      </c>
    </row>
    <row r="504" spans="53:57" x14ac:dyDescent="0.25">
      <c r="BA504" t="s">
        <v>1909</v>
      </c>
      <c r="BB504" t="s">
        <v>1293</v>
      </c>
      <c r="BC504" t="s">
        <v>1295</v>
      </c>
      <c r="BD504">
        <v>0.41</v>
      </c>
      <c r="BE504">
        <v>162899</v>
      </c>
    </row>
    <row r="505" spans="53:57" x14ac:dyDescent="0.25">
      <c r="BA505" t="s">
        <v>1910</v>
      </c>
      <c r="BB505" t="s">
        <v>1293</v>
      </c>
      <c r="BC505" t="s">
        <v>1296</v>
      </c>
      <c r="BD505">
        <v>0.41</v>
      </c>
      <c r="BE505">
        <v>7490103</v>
      </c>
    </row>
    <row r="506" spans="53:57" x14ac:dyDescent="0.25">
      <c r="BA506" t="s">
        <v>1911</v>
      </c>
      <c r="BB506" t="s">
        <v>1293</v>
      </c>
      <c r="BC506" t="s">
        <v>1297</v>
      </c>
      <c r="BD506">
        <v>0.41</v>
      </c>
      <c r="BE506">
        <v>6810201</v>
      </c>
    </row>
    <row r="507" spans="53:57" x14ac:dyDescent="0.25">
      <c r="BA507" t="s">
        <v>1912</v>
      </c>
      <c r="BB507" t="s">
        <v>1293</v>
      </c>
      <c r="BC507" t="s">
        <v>1298</v>
      </c>
      <c r="BD507">
        <v>0.41</v>
      </c>
      <c r="BE507">
        <v>6493000</v>
      </c>
    </row>
    <row r="508" spans="53:57" x14ac:dyDescent="0.25">
      <c r="BA508" t="s">
        <v>1913</v>
      </c>
      <c r="BB508" t="s">
        <v>1293</v>
      </c>
      <c r="BC508" t="s">
        <v>1299</v>
      </c>
      <c r="BD508">
        <v>0.41</v>
      </c>
      <c r="BE508">
        <v>8299702</v>
      </c>
    </row>
    <row r="509" spans="53:57" x14ac:dyDescent="0.25">
      <c r="BA509" t="s">
        <v>1914</v>
      </c>
      <c r="BB509" t="s">
        <v>1293</v>
      </c>
      <c r="BC509" t="s">
        <v>1300</v>
      </c>
      <c r="BD509">
        <v>0.23</v>
      </c>
      <c r="BE509">
        <v>6619399</v>
      </c>
    </row>
    <row r="510" spans="53:57" x14ac:dyDescent="0.25">
      <c r="BA510" t="s">
        <v>1915</v>
      </c>
      <c r="BB510" t="s">
        <v>1293</v>
      </c>
      <c r="BC510" t="s">
        <v>1301</v>
      </c>
      <c r="BD510">
        <v>0.41</v>
      </c>
      <c r="BE510">
        <v>6630400</v>
      </c>
    </row>
    <row r="511" spans="53:57" x14ac:dyDescent="0.25">
      <c r="BA511" t="s">
        <v>1916</v>
      </c>
      <c r="BB511" t="s">
        <v>1293</v>
      </c>
      <c r="BC511" t="s">
        <v>1302</v>
      </c>
      <c r="BD511">
        <v>0.41</v>
      </c>
      <c r="BE511">
        <v>6629100</v>
      </c>
    </row>
    <row r="512" spans="53:57" x14ac:dyDescent="0.25">
      <c r="BA512" t="s">
        <v>1917</v>
      </c>
      <c r="BB512" t="s">
        <v>1293</v>
      </c>
      <c r="BC512" t="s">
        <v>1303</v>
      </c>
      <c r="BD512">
        <v>0.41</v>
      </c>
      <c r="BE512">
        <v>5240199</v>
      </c>
    </row>
    <row r="513" spans="53:57" x14ac:dyDescent="0.25">
      <c r="BA513" t="s">
        <v>1918</v>
      </c>
      <c r="BB513" t="s">
        <v>1293</v>
      </c>
      <c r="BC513" t="s">
        <v>1304</v>
      </c>
      <c r="BD513">
        <v>0.41</v>
      </c>
      <c r="BE513">
        <v>5529999</v>
      </c>
    </row>
    <row r="514" spans="53:57" x14ac:dyDescent="0.25">
      <c r="BA514" t="s">
        <v>1919</v>
      </c>
      <c r="BB514" t="s">
        <v>1293</v>
      </c>
      <c r="BC514" t="s">
        <v>1305</v>
      </c>
      <c r="BD514">
        <v>0.41</v>
      </c>
      <c r="BE514">
        <v>5239700</v>
      </c>
    </row>
    <row r="515" spans="53:57" x14ac:dyDescent="0.25">
      <c r="BA515" t="s">
        <v>1920</v>
      </c>
      <c r="BB515" t="s">
        <v>1293</v>
      </c>
      <c r="BC515" t="s">
        <v>1306</v>
      </c>
      <c r="BD515">
        <v>0.26</v>
      </c>
      <c r="BE515">
        <v>5211701</v>
      </c>
    </row>
    <row r="516" spans="53:57" x14ac:dyDescent="0.25">
      <c r="BA516" t="s">
        <v>1921</v>
      </c>
      <c r="BB516" t="s">
        <v>1293</v>
      </c>
      <c r="BC516" t="s">
        <v>1307</v>
      </c>
      <c r="BD516">
        <v>0.41</v>
      </c>
      <c r="BE516">
        <v>7911200</v>
      </c>
    </row>
    <row r="517" spans="53:57" x14ac:dyDescent="0.25">
      <c r="BA517" t="s">
        <v>1922</v>
      </c>
      <c r="BB517" t="s">
        <v>1293</v>
      </c>
      <c r="BC517" t="s">
        <v>1308</v>
      </c>
      <c r="BD517">
        <v>0.41</v>
      </c>
      <c r="BE517">
        <v>7111100</v>
      </c>
    </row>
    <row r="518" spans="53:57" x14ac:dyDescent="0.25">
      <c r="BA518" t="s">
        <v>1923</v>
      </c>
      <c r="BB518" t="s">
        <v>1293</v>
      </c>
      <c r="BC518" t="s">
        <v>1309</v>
      </c>
      <c r="BD518">
        <v>0.41</v>
      </c>
      <c r="BE518">
        <v>7119702</v>
      </c>
    </row>
    <row r="519" spans="53:57" x14ac:dyDescent="0.25">
      <c r="BA519" t="s">
        <v>1924</v>
      </c>
      <c r="BB519" t="s">
        <v>1293</v>
      </c>
      <c r="BC519" t="s">
        <v>1310</v>
      </c>
      <c r="BD519">
        <v>0.41</v>
      </c>
      <c r="BE519">
        <v>8121400</v>
      </c>
    </row>
    <row r="520" spans="53:57" x14ac:dyDescent="0.25">
      <c r="BA520" t="s">
        <v>1925</v>
      </c>
      <c r="BB520" t="s">
        <v>1293</v>
      </c>
      <c r="BC520" t="s">
        <v>1311</v>
      </c>
      <c r="BD520">
        <v>0.41</v>
      </c>
      <c r="BE520">
        <v>7410202</v>
      </c>
    </row>
    <row r="521" spans="53:57" x14ac:dyDescent="0.25">
      <c r="BA521" t="s">
        <v>1926</v>
      </c>
      <c r="BB521" t="s">
        <v>1293</v>
      </c>
      <c r="BC521" t="s">
        <v>1312</v>
      </c>
      <c r="BD521">
        <v>0.56000000000000005</v>
      </c>
      <c r="BE521">
        <v>6209100</v>
      </c>
    </row>
    <row r="522" spans="53:57" x14ac:dyDescent="0.25">
      <c r="BA522" t="s">
        <v>1927</v>
      </c>
      <c r="BB522" t="s">
        <v>1293</v>
      </c>
      <c r="BC522" t="s">
        <v>1313</v>
      </c>
      <c r="BD522">
        <v>0.41</v>
      </c>
      <c r="BE522">
        <v>6911701</v>
      </c>
    </row>
    <row r="523" spans="53:57" x14ac:dyDescent="0.25">
      <c r="BA523" t="s">
        <v>1928</v>
      </c>
      <c r="BB523" t="s">
        <v>1293</v>
      </c>
      <c r="BC523" t="s">
        <v>1314</v>
      </c>
      <c r="BD523">
        <v>0.41</v>
      </c>
      <c r="BE523">
        <v>7319004</v>
      </c>
    </row>
    <row r="524" spans="53:57" x14ac:dyDescent="0.25">
      <c r="BA524" t="s">
        <v>1929</v>
      </c>
      <c r="BB524" t="s">
        <v>1293</v>
      </c>
      <c r="BC524" t="s">
        <v>1315</v>
      </c>
      <c r="BD524">
        <v>0.41</v>
      </c>
      <c r="BE524">
        <v>7319002</v>
      </c>
    </row>
    <row r="525" spans="53:57" x14ac:dyDescent="0.25">
      <c r="BA525" t="s">
        <v>1930</v>
      </c>
      <c r="BB525" t="s">
        <v>1293</v>
      </c>
      <c r="BC525" t="s">
        <v>1316</v>
      </c>
      <c r="BD525">
        <v>0.41</v>
      </c>
      <c r="BE525">
        <v>5912099</v>
      </c>
    </row>
    <row r="526" spans="53:57" x14ac:dyDescent="0.25">
      <c r="BA526" t="s">
        <v>1931</v>
      </c>
      <c r="BB526" t="s">
        <v>1293</v>
      </c>
      <c r="BC526" t="s">
        <v>1317</v>
      </c>
      <c r="BD526">
        <v>0.41</v>
      </c>
      <c r="BE526">
        <v>7420001</v>
      </c>
    </row>
    <row r="527" spans="53:57" x14ac:dyDescent="0.25">
      <c r="BA527" t="s">
        <v>1932</v>
      </c>
      <c r="BB527" t="s">
        <v>1293</v>
      </c>
      <c r="BC527" t="s">
        <v>1318</v>
      </c>
      <c r="BD527">
        <v>0.41</v>
      </c>
      <c r="BE527">
        <v>8011101</v>
      </c>
    </row>
    <row r="528" spans="53:57" x14ac:dyDescent="0.25">
      <c r="BA528" t="s">
        <v>1933</v>
      </c>
      <c r="BB528" t="s">
        <v>1293</v>
      </c>
      <c r="BC528" t="s">
        <v>1319</v>
      </c>
      <c r="BD528">
        <v>0.59</v>
      </c>
      <c r="BE528">
        <v>8299799</v>
      </c>
    </row>
    <row r="529" spans="53:57" x14ac:dyDescent="0.25">
      <c r="BA529" t="s">
        <v>1934</v>
      </c>
      <c r="BB529" t="s">
        <v>1293</v>
      </c>
      <c r="BC529" t="s">
        <v>1320</v>
      </c>
      <c r="BD529">
        <v>0.41</v>
      </c>
      <c r="BE529">
        <v>7420005</v>
      </c>
    </row>
    <row r="530" spans="53:57" x14ac:dyDescent="0.25">
      <c r="BA530" t="s">
        <v>1935</v>
      </c>
      <c r="BB530" t="s">
        <v>1293</v>
      </c>
      <c r="BC530" t="s">
        <v>1321</v>
      </c>
      <c r="BD530">
        <v>0.41</v>
      </c>
      <c r="BE530">
        <v>4520005</v>
      </c>
    </row>
    <row r="531" spans="53:57" x14ac:dyDescent="0.25">
      <c r="BA531" t="s">
        <v>1936</v>
      </c>
      <c r="BB531" t="s">
        <v>1293</v>
      </c>
      <c r="BC531" t="s">
        <v>1322</v>
      </c>
      <c r="BD531">
        <v>0.41</v>
      </c>
      <c r="BE531">
        <v>9601702</v>
      </c>
    </row>
    <row r="532" spans="53:57" x14ac:dyDescent="0.25">
      <c r="BA532" t="s">
        <v>1937</v>
      </c>
      <c r="BB532" t="s">
        <v>1293</v>
      </c>
      <c r="BC532" t="s">
        <v>1323</v>
      </c>
      <c r="BD532">
        <v>0.41</v>
      </c>
      <c r="BE532">
        <v>6619999</v>
      </c>
    </row>
    <row r="533" spans="53:57" x14ac:dyDescent="0.25">
      <c r="BA533" t="s">
        <v>1938</v>
      </c>
      <c r="BB533" t="s">
        <v>1293</v>
      </c>
      <c r="BC533" t="s">
        <v>1353</v>
      </c>
      <c r="BD533">
        <v>0.41</v>
      </c>
      <c r="BE533">
        <v>6462000</v>
      </c>
    </row>
    <row r="534" spans="53:57" x14ac:dyDescent="0.25">
      <c r="BA534" t="s">
        <v>1939</v>
      </c>
      <c r="BB534" t="s">
        <v>1293</v>
      </c>
      <c r="BC534" t="s">
        <v>1354</v>
      </c>
      <c r="BD534">
        <v>0.41</v>
      </c>
      <c r="BE534">
        <v>7020400</v>
      </c>
    </row>
    <row r="535" spans="53:57" x14ac:dyDescent="0.25">
      <c r="BA535" t="s">
        <v>1940</v>
      </c>
      <c r="BB535" t="s">
        <v>1293</v>
      </c>
      <c r="BC535" t="s">
        <v>1355</v>
      </c>
      <c r="BD535">
        <v>0.41</v>
      </c>
      <c r="BE535">
        <v>6399999</v>
      </c>
    </row>
    <row r="536" spans="53:57" x14ac:dyDescent="0.25">
      <c r="BA536" t="s">
        <v>1941</v>
      </c>
      <c r="BB536" t="s">
        <v>1259</v>
      </c>
      <c r="BC536" t="s">
        <v>1260</v>
      </c>
      <c r="BD536">
        <v>0.35</v>
      </c>
      <c r="BE536">
        <v>5510801</v>
      </c>
    </row>
    <row r="537" spans="53:57" x14ac:dyDescent="0.25">
      <c r="BA537" t="s">
        <v>1942</v>
      </c>
      <c r="BB537" t="s">
        <v>1259</v>
      </c>
      <c r="BC537" t="s">
        <v>1261</v>
      </c>
      <c r="BD537">
        <v>0.48</v>
      </c>
      <c r="BE537">
        <v>5590603</v>
      </c>
    </row>
    <row r="538" spans="53:57" x14ac:dyDescent="0.25">
      <c r="BA538" t="s">
        <v>1943</v>
      </c>
      <c r="BB538" t="s">
        <v>1259</v>
      </c>
      <c r="BC538" t="s">
        <v>1262</v>
      </c>
      <c r="BD538">
        <v>0.48</v>
      </c>
      <c r="BE538">
        <v>5590999</v>
      </c>
    </row>
    <row r="539" spans="53:57" x14ac:dyDescent="0.25">
      <c r="BA539" t="s">
        <v>1944</v>
      </c>
      <c r="BB539" t="s">
        <v>1259</v>
      </c>
      <c r="BC539" t="s">
        <v>1263</v>
      </c>
      <c r="BD539">
        <v>0.6</v>
      </c>
      <c r="BE539">
        <v>5611201</v>
      </c>
    </row>
    <row r="540" spans="53:57" x14ac:dyDescent="0.25">
      <c r="BA540" t="s">
        <v>1945</v>
      </c>
      <c r="BB540" t="s">
        <v>1259</v>
      </c>
      <c r="BC540" t="s">
        <v>1264</v>
      </c>
      <c r="BD540">
        <v>0.48</v>
      </c>
      <c r="BE540">
        <v>5611202</v>
      </c>
    </row>
    <row r="541" spans="53:57" x14ac:dyDescent="0.25">
      <c r="BA541" t="s">
        <v>1946</v>
      </c>
      <c r="BB541" t="s">
        <v>1259</v>
      </c>
      <c r="BC541" t="s">
        <v>1265</v>
      </c>
      <c r="BD541">
        <v>0.48</v>
      </c>
      <c r="BE541">
        <v>5611203</v>
      </c>
    </row>
    <row r="542" spans="53:57" x14ac:dyDescent="0.25">
      <c r="BA542" t="s">
        <v>1947</v>
      </c>
      <c r="BB542" t="s">
        <v>1259</v>
      </c>
      <c r="BC542" t="s">
        <v>1266</v>
      </c>
      <c r="BD542">
        <v>0.48</v>
      </c>
      <c r="BE542">
        <v>5620102</v>
      </c>
    </row>
    <row r="543" spans="53:57" x14ac:dyDescent="0.25">
      <c r="BA543" t="s">
        <v>1948</v>
      </c>
      <c r="BB543" t="s">
        <v>1259</v>
      </c>
      <c r="BC543" t="s">
        <v>1267</v>
      </c>
      <c r="BD543">
        <v>0.48</v>
      </c>
      <c r="BE543">
        <v>5612100</v>
      </c>
    </row>
    <row r="544" spans="53:57" x14ac:dyDescent="0.25">
      <c r="BA544" t="s">
        <v>1949</v>
      </c>
      <c r="BB544" t="s">
        <v>1256</v>
      </c>
      <c r="BC544" t="s">
        <v>1257</v>
      </c>
      <c r="BD544">
        <v>0.4</v>
      </c>
      <c r="BE544">
        <v>5310501</v>
      </c>
    </row>
    <row r="545" spans="53:57" x14ac:dyDescent="0.25">
      <c r="BA545" t="s">
        <v>1950</v>
      </c>
      <c r="BB545" t="s">
        <v>1256</v>
      </c>
      <c r="BC545" t="s">
        <v>1258</v>
      </c>
      <c r="BD545">
        <v>0.4</v>
      </c>
      <c r="BE545">
        <v>6110802</v>
      </c>
    </row>
    <row r="546" spans="53:57" x14ac:dyDescent="0.25">
      <c r="BA546" t="s">
        <v>1951</v>
      </c>
      <c r="BB546" t="s">
        <v>1256</v>
      </c>
      <c r="BC546" t="s">
        <v>1283</v>
      </c>
      <c r="BD546">
        <v>0.44</v>
      </c>
      <c r="BE546">
        <v>6010100</v>
      </c>
    </row>
    <row r="547" spans="53:57" x14ac:dyDescent="0.25">
      <c r="BA547" t="s">
        <v>1952</v>
      </c>
      <c r="BB547" t="s">
        <v>1256</v>
      </c>
      <c r="BC547" t="s">
        <v>1284</v>
      </c>
      <c r="BD547">
        <v>0.44</v>
      </c>
      <c r="BE547">
        <v>6021700</v>
      </c>
    </row>
    <row r="548" spans="53:57" x14ac:dyDescent="0.25">
      <c r="BA548" t="s">
        <v>1953</v>
      </c>
      <c r="BB548" t="s">
        <v>1285</v>
      </c>
      <c r="BC548" t="s">
        <v>1286</v>
      </c>
      <c r="BD548">
        <v>0.13</v>
      </c>
      <c r="BE548">
        <v>9329899</v>
      </c>
    </row>
    <row r="549" spans="53:57" x14ac:dyDescent="0.25">
      <c r="BA549" t="s">
        <v>1954</v>
      </c>
      <c r="BB549" t="s">
        <v>1285</v>
      </c>
      <c r="BC549" t="s">
        <v>1287</v>
      </c>
      <c r="BD549">
        <v>0.13</v>
      </c>
      <c r="BE549">
        <v>9329801</v>
      </c>
    </row>
    <row r="550" spans="53:57" x14ac:dyDescent="0.25">
      <c r="BA550" t="s">
        <v>1955</v>
      </c>
      <c r="BB550" t="s">
        <v>1285</v>
      </c>
      <c r="BC550" t="s">
        <v>1288</v>
      </c>
      <c r="BD550">
        <v>0.13</v>
      </c>
      <c r="BE550">
        <v>9001999</v>
      </c>
    </row>
    <row r="551" spans="53:57" x14ac:dyDescent="0.25">
      <c r="BA551" t="s">
        <v>1956</v>
      </c>
      <c r="BB551" t="s">
        <v>1285</v>
      </c>
      <c r="BC551" t="s">
        <v>1289</v>
      </c>
      <c r="BD551">
        <v>0.13</v>
      </c>
      <c r="BE551">
        <v>7721700</v>
      </c>
    </row>
    <row r="552" spans="53:57" x14ac:dyDescent="0.25">
      <c r="BA552" t="s">
        <v>1957</v>
      </c>
      <c r="BB552" t="s">
        <v>1285</v>
      </c>
      <c r="BC552" t="s">
        <v>1290</v>
      </c>
      <c r="BD552">
        <v>0.13</v>
      </c>
      <c r="BE552">
        <v>9329804</v>
      </c>
    </row>
    <row r="553" spans="53:57" x14ac:dyDescent="0.25">
      <c r="BA553" t="s">
        <v>1958</v>
      </c>
      <c r="BB553" t="s">
        <v>1285</v>
      </c>
      <c r="BC553" t="s">
        <v>1291</v>
      </c>
      <c r="BD553">
        <v>0.13</v>
      </c>
      <c r="BE553">
        <v>9312300</v>
      </c>
    </row>
    <row r="554" spans="53:57" x14ac:dyDescent="0.25">
      <c r="BA554" t="s">
        <v>1959</v>
      </c>
      <c r="BB554" t="s">
        <v>1285</v>
      </c>
      <c r="BC554" t="s">
        <v>1292</v>
      </c>
      <c r="BD554">
        <v>0.13</v>
      </c>
      <c r="BE554">
        <v>9329999</v>
      </c>
    </row>
    <row r="555" spans="53:57" x14ac:dyDescent="0.25">
      <c r="BA555" t="s">
        <v>1960</v>
      </c>
      <c r="BB555" t="s">
        <v>1268</v>
      </c>
      <c r="BC555" t="s">
        <v>1269</v>
      </c>
      <c r="BD555">
        <v>0.34</v>
      </c>
      <c r="BE555">
        <v>3319800</v>
      </c>
    </row>
    <row r="556" spans="53:57" x14ac:dyDescent="0.25">
      <c r="BA556" t="s">
        <v>1961</v>
      </c>
      <c r="BB556" t="s">
        <v>1268</v>
      </c>
      <c r="BC556" t="s">
        <v>1270</v>
      </c>
      <c r="BD556">
        <v>0.27</v>
      </c>
      <c r="BE556">
        <v>2829999</v>
      </c>
    </row>
    <row r="557" spans="53:57" x14ac:dyDescent="0.25">
      <c r="BA557" t="s">
        <v>1962</v>
      </c>
      <c r="BB557" t="s">
        <v>1268</v>
      </c>
      <c r="BC557" t="s">
        <v>1271</v>
      </c>
      <c r="BD557">
        <v>0.42</v>
      </c>
      <c r="BE557">
        <v>4520001</v>
      </c>
    </row>
    <row r="558" spans="53:57" x14ac:dyDescent="0.25">
      <c r="BA558" t="s">
        <v>1963</v>
      </c>
      <c r="BB558" t="s">
        <v>1268</v>
      </c>
      <c r="BC558" t="s">
        <v>1272</v>
      </c>
      <c r="BD558">
        <v>0.34</v>
      </c>
      <c r="BE558">
        <v>9529105</v>
      </c>
    </row>
    <row r="559" spans="53:57" x14ac:dyDescent="0.25">
      <c r="BA559" t="s">
        <v>1964</v>
      </c>
      <c r="BB559" t="s">
        <v>1268</v>
      </c>
      <c r="BC559" t="s">
        <v>1273</v>
      </c>
      <c r="BD559">
        <v>0.34</v>
      </c>
      <c r="BE559">
        <v>9529199</v>
      </c>
    </row>
    <row r="560" spans="53:57" x14ac:dyDescent="0.25">
      <c r="BA560" t="s">
        <v>1965</v>
      </c>
      <c r="BB560" t="s">
        <v>1268</v>
      </c>
      <c r="BC560" t="s">
        <v>1274</v>
      </c>
      <c r="BD560">
        <v>0.34</v>
      </c>
      <c r="BE560">
        <v>9529999</v>
      </c>
    </row>
    <row r="561" spans="53:57" x14ac:dyDescent="0.25">
      <c r="BA561" t="s">
        <v>1966</v>
      </c>
      <c r="BB561" t="s">
        <v>1268</v>
      </c>
      <c r="BC561" t="s">
        <v>1275</v>
      </c>
      <c r="BD561">
        <v>0.34</v>
      </c>
      <c r="BE561">
        <v>9529101</v>
      </c>
    </row>
    <row r="562" spans="53:57" x14ac:dyDescent="0.25">
      <c r="BA562" t="s">
        <v>1967</v>
      </c>
      <c r="BB562" t="s">
        <v>1268</v>
      </c>
      <c r="BC562" t="s">
        <v>1276</v>
      </c>
      <c r="BD562">
        <v>0.34</v>
      </c>
      <c r="BE562">
        <v>9529106</v>
      </c>
    </row>
    <row r="563" spans="53:57" x14ac:dyDescent="0.25">
      <c r="BA563" t="s">
        <v>1968</v>
      </c>
      <c r="BB563" t="s">
        <v>1244</v>
      </c>
      <c r="BC563" t="s">
        <v>1245</v>
      </c>
      <c r="BD563">
        <v>0.28000000000000003</v>
      </c>
      <c r="BE563">
        <v>4921301</v>
      </c>
    </row>
    <row r="564" spans="53:57" x14ac:dyDescent="0.25">
      <c r="BA564" t="s">
        <v>1969</v>
      </c>
      <c r="BB564" t="s">
        <v>1244</v>
      </c>
      <c r="BC564" t="s">
        <v>1246</v>
      </c>
      <c r="BD564">
        <v>0.28000000000000003</v>
      </c>
      <c r="BE564">
        <v>5229099</v>
      </c>
    </row>
    <row r="565" spans="53:57" x14ac:dyDescent="0.25">
      <c r="BA565" t="s">
        <v>1970</v>
      </c>
      <c r="BB565" t="s">
        <v>1244</v>
      </c>
      <c r="BC565" t="s">
        <v>1247</v>
      </c>
      <c r="BD565">
        <v>0.28000000000000003</v>
      </c>
      <c r="BE565">
        <v>4930204</v>
      </c>
    </row>
    <row r="566" spans="53:57" x14ac:dyDescent="0.25">
      <c r="BA566" t="s">
        <v>1971</v>
      </c>
      <c r="BB566" t="s">
        <v>1244</v>
      </c>
      <c r="BC566" t="s">
        <v>1248</v>
      </c>
      <c r="BD566">
        <v>0.16</v>
      </c>
      <c r="BE566">
        <v>4930202</v>
      </c>
    </row>
    <row r="567" spans="53:57" x14ac:dyDescent="0.25">
      <c r="BA567" t="s">
        <v>1972</v>
      </c>
      <c r="BB567" t="s">
        <v>1244</v>
      </c>
      <c r="BC567" t="s">
        <v>1249</v>
      </c>
      <c r="BD567">
        <v>0.42</v>
      </c>
      <c r="BE567">
        <v>4912403</v>
      </c>
    </row>
    <row r="568" spans="53:57" x14ac:dyDescent="0.25">
      <c r="BA568" t="s">
        <v>1973</v>
      </c>
      <c r="BB568" t="s">
        <v>1244</v>
      </c>
      <c r="BC568" t="s">
        <v>1250</v>
      </c>
      <c r="BD568">
        <v>0.28000000000000003</v>
      </c>
      <c r="BE568">
        <v>5011402</v>
      </c>
    </row>
    <row r="569" spans="53:57" x14ac:dyDescent="0.25">
      <c r="BA569" t="s">
        <v>1974</v>
      </c>
      <c r="BB569" t="s">
        <v>1244</v>
      </c>
      <c r="BC569" t="s">
        <v>1251</v>
      </c>
      <c r="BD569">
        <v>0.28000000000000003</v>
      </c>
      <c r="BE569">
        <v>5021101</v>
      </c>
    </row>
    <row r="570" spans="53:57" x14ac:dyDescent="0.25">
      <c r="BA570" t="s">
        <v>1975</v>
      </c>
      <c r="BB570" t="s">
        <v>1244</v>
      </c>
      <c r="BC570" t="s">
        <v>1252</v>
      </c>
      <c r="BD570">
        <v>0.28000000000000003</v>
      </c>
      <c r="BE570">
        <v>5111100</v>
      </c>
    </row>
    <row r="571" spans="53:57" x14ac:dyDescent="0.25">
      <c r="BA571" t="s">
        <v>1976</v>
      </c>
      <c r="BB571" t="s">
        <v>1244</v>
      </c>
      <c r="BC571" t="s">
        <v>1253</v>
      </c>
      <c r="BD571">
        <v>0.28000000000000003</v>
      </c>
      <c r="BE571">
        <v>5112901</v>
      </c>
    </row>
    <row r="572" spans="53:57" x14ac:dyDescent="0.25">
      <c r="BA572" t="s">
        <v>1977</v>
      </c>
      <c r="BB572" t="s">
        <v>1244</v>
      </c>
      <c r="BC572" t="s">
        <v>1254</v>
      </c>
      <c r="BD572">
        <v>0.28000000000000003</v>
      </c>
      <c r="BE572">
        <v>4940000</v>
      </c>
    </row>
    <row r="573" spans="53:57" x14ac:dyDescent="0.25">
      <c r="BA573" t="s">
        <v>1978</v>
      </c>
      <c r="BB573" t="s">
        <v>1244</v>
      </c>
      <c r="BC573" t="s">
        <v>1255</v>
      </c>
      <c r="BD573">
        <v>0.28000000000000003</v>
      </c>
      <c r="BE573">
        <v>4950700</v>
      </c>
    </row>
    <row r="574" spans="53:57" x14ac:dyDescent="0.25">
      <c r="BA574" t="s">
        <v>1979</v>
      </c>
      <c r="BB574" t="s">
        <v>1277</v>
      </c>
      <c r="BC574" t="s">
        <v>1278</v>
      </c>
      <c r="BD574">
        <v>0.46</v>
      </c>
      <c r="BE574">
        <v>9601701</v>
      </c>
    </row>
    <row r="575" spans="53:57" x14ac:dyDescent="0.25">
      <c r="BA575" t="s">
        <v>1980</v>
      </c>
      <c r="BB575" t="s">
        <v>1277</v>
      </c>
      <c r="BC575" t="s">
        <v>1279</v>
      </c>
      <c r="BD575">
        <v>0.46</v>
      </c>
      <c r="BE575">
        <v>9602501</v>
      </c>
    </row>
    <row r="576" spans="53:57" x14ac:dyDescent="0.25">
      <c r="BA576" t="s">
        <v>1981</v>
      </c>
      <c r="BB576" t="s">
        <v>1277</v>
      </c>
      <c r="BC576" t="s">
        <v>1280</v>
      </c>
      <c r="BD576">
        <v>0.43</v>
      </c>
      <c r="BE576">
        <v>9609201</v>
      </c>
    </row>
    <row r="577" spans="53:57" x14ac:dyDescent="0.25">
      <c r="BA577" t="s">
        <v>1982</v>
      </c>
      <c r="BB577" t="s">
        <v>1277</v>
      </c>
      <c r="BC577" t="s">
        <v>1281</v>
      </c>
      <c r="BD577">
        <v>0.43</v>
      </c>
      <c r="BE577">
        <v>9609299</v>
      </c>
    </row>
    <row r="578" spans="53:57" x14ac:dyDescent="0.25">
      <c r="BA578" t="s">
        <v>1983</v>
      </c>
      <c r="BB578" t="s">
        <v>1277</v>
      </c>
      <c r="BC578" t="s">
        <v>1282</v>
      </c>
      <c r="BD578">
        <v>0.43</v>
      </c>
      <c r="BE578">
        <v>9603304</v>
      </c>
    </row>
    <row r="579" spans="53:57" x14ac:dyDescent="0.25">
      <c r="BA579" t="s">
        <v>1984</v>
      </c>
      <c r="BB579" t="s">
        <v>1277</v>
      </c>
      <c r="BC579" t="s">
        <v>1324</v>
      </c>
      <c r="BD579">
        <v>0.43</v>
      </c>
      <c r="BE579">
        <v>8690901</v>
      </c>
    </row>
    <row r="580" spans="53:57" x14ac:dyDescent="0.25">
      <c r="BA580" t="s">
        <v>1985</v>
      </c>
      <c r="BB580" t="s">
        <v>1277</v>
      </c>
      <c r="BC580" t="s">
        <v>1325</v>
      </c>
      <c r="BD580">
        <v>0.43</v>
      </c>
      <c r="BE580">
        <v>8640202</v>
      </c>
    </row>
    <row r="581" spans="53:57" x14ac:dyDescent="0.25">
      <c r="BA581" t="s">
        <v>1986</v>
      </c>
      <c r="BB581" t="s">
        <v>1277</v>
      </c>
      <c r="BC581" t="s">
        <v>1326</v>
      </c>
      <c r="BD581">
        <v>0.43</v>
      </c>
      <c r="BE581">
        <v>8650004</v>
      </c>
    </row>
    <row r="582" spans="53:57" x14ac:dyDescent="0.25">
      <c r="BA582" t="s">
        <v>1987</v>
      </c>
      <c r="BB582" t="s">
        <v>1277</v>
      </c>
      <c r="BC582" t="s">
        <v>1327</v>
      </c>
      <c r="BD582">
        <v>0.43</v>
      </c>
      <c r="BE582">
        <v>8650099</v>
      </c>
    </row>
    <row r="583" spans="53:57" x14ac:dyDescent="0.25">
      <c r="BA583" t="s">
        <v>1988</v>
      </c>
      <c r="BB583" t="s">
        <v>1277</v>
      </c>
      <c r="BC583" t="s">
        <v>1328</v>
      </c>
      <c r="BD583">
        <v>0.43</v>
      </c>
      <c r="BE583">
        <v>7500100</v>
      </c>
    </row>
    <row r="584" spans="53:57" x14ac:dyDescent="0.25">
      <c r="BA584" t="s">
        <v>1989</v>
      </c>
      <c r="BB584" t="s">
        <v>1277</v>
      </c>
      <c r="BC584" t="s">
        <v>1329</v>
      </c>
      <c r="BD584">
        <v>0.43</v>
      </c>
      <c r="BE584">
        <v>6550200</v>
      </c>
    </row>
    <row r="585" spans="53:57" x14ac:dyDescent="0.25">
      <c r="BA585" t="s">
        <v>1990</v>
      </c>
      <c r="BB585" t="s">
        <v>1277</v>
      </c>
      <c r="BC585" t="s">
        <v>1330</v>
      </c>
      <c r="BD585">
        <v>0.43</v>
      </c>
      <c r="BE585">
        <v>8650999</v>
      </c>
    </row>
    <row r="586" spans="53:57" x14ac:dyDescent="0.25">
      <c r="BA586" t="s">
        <v>1991</v>
      </c>
      <c r="BB586" t="s">
        <v>1277</v>
      </c>
      <c r="BC586" t="s">
        <v>1367</v>
      </c>
      <c r="BD586">
        <v>0.57999999999999996</v>
      </c>
      <c r="BE586">
        <v>8520100</v>
      </c>
    </row>
    <row r="587" spans="53:57" x14ac:dyDescent="0.25">
      <c r="BA587" t="s">
        <v>1992</v>
      </c>
      <c r="BB587" t="s">
        <v>1277</v>
      </c>
      <c r="BC587" t="s">
        <v>1366</v>
      </c>
      <c r="BD587">
        <v>0.57999999999999996</v>
      </c>
      <c r="BE587">
        <v>8513999</v>
      </c>
    </row>
    <row r="588" spans="53:57" x14ac:dyDescent="0.25">
      <c r="BA588" t="s">
        <v>1993</v>
      </c>
      <c r="BB588" t="s">
        <v>1277</v>
      </c>
      <c r="BC588" t="s">
        <v>1368</v>
      </c>
      <c r="BD588">
        <v>0.26</v>
      </c>
      <c r="BE588">
        <v>8531700</v>
      </c>
    </row>
    <row r="589" spans="53:57" x14ac:dyDescent="0.25">
      <c r="BA589" t="s">
        <v>1994</v>
      </c>
      <c r="BB589" t="s">
        <v>1277</v>
      </c>
      <c r="BC589" t="s">
        <v>1369</v>
      </c>
      <c r="BD589">
        <v>0.43</v>
      </c>
      <c r="BE589">
        <v>8593700</v>
      </c>
    </row>
    <row r="590" spans="53:57" x14ac:dyDescent="0.25">
      <c r="BA590" t="s">
        <v>1995</v>
      </c>
      <c r="BB590" t="s">
        <v>1277</v>
      </c>
      <c r="BC590" t="s">
        <v>1370</v>
      </c>
      <c r="BD590">
        <v>0.43</v>
      </c>
      <c r="BE590">
        <v>8599605</v>
      </c>
    </row>
    <row r="591" spans="53:57" x14ac:dyDescent="0.25">
      <c r="BA591" t="s">
        <v>1996</v>
      </c>
      <c r="BB591" t="s">
        <v>1277</v>
      </c>
      <c r="BC591" t="s">
        <v>1371</v>
      </c>
      <c r="BD591">
        <v>0.43</v>
      </c>
      <c r="BE591">
        <v>8541400</v>
      </c>
    </row>
    <row r="592" spans="53:57" x14ac:dyDescent="0.25">
      <c r="BA592" t="s">
        <v>1997</v>
      </c>
      <c r="BB592" t="s">
        <v>1277</v>
      </c>
      <c r="BC592" t="s">
        <v>1372</v>
      </c>
      <c r="BD592">
        <v>0.43</v>
      </c>
      <c r="BE592">
        <v>8599699</v>
      </c>
    </row>
    <row r="593" spans="53:57" x14ac:dyDescent="0.25">
      <c r="BA593" t="s">
        <v>1998</v>
      </c>
      <c r="BB593" t="s">
        <v>1277</v>
      </c>
      <c r="BC593" t="s">
        <v>1373</v>
      </c>
      <c r="BD593">
        <v>0.43</v>
      </c>
      <c r="BE593">
        <v>8599601</v>
      </c>
    </row>
    <row r="594" spans="53:57" x14ac:dyDescent="0.25">
      <c r="BA594" t="s">
        <v>1999</v>
      </c>
      <c r="BB594" t="s">
        <v>1277</v>
      </c>
      <c r="BC594" t="s">
        <v>1374</v>
      </c>
      <c r="BD594">
        <v>0.43</v>
      </c>
      <c r="BE594">
        <v>8592903</v>
      </c>
    </row>
    <row r="595" spans="53:57" x14ac:dyDescent="0.25">
      <c r="BA595" t="s">
        <v>2000</v>
      </c>
      <c r="BB595" t="s">
        <v>1277</v>
      </c>
      <c r="BC595" t="s">
        <v>1375</v>
      </c>
      <c r="BD595">
        <v>0.43</v>
      </c>
      <c r="BE595">
        <v>8591100</v>
      </c>
    </row>
    <row r="596" spans="53:57" x14ac:dyDescent="0.25">
      <c r="BA596" t="s">
        <v>2001</v>
      </c>
      <c r="BB596" t="s">
        <v>1277</v>
      </c>
      <c r="BC596" t="s">
        <v>1376</v>
      </c>
      <c r="BD596">
        <v>0.43</v>
      </c>
      <c r="BE596">
        <v>8592999</v>
      </c>
    </row>
  </sheetData>
  <conditionalFormatting sqref="B3:B5">
    <cfRule type="duplicateValues" dxfId="50" priority="41"/>
  </conditionalFormatting>
  <conditionalFormatting sqref="C3:C40">
    <cfRule type="duplicateValues" dxfId="49" priority="40"/>
  </conditionalFormatting>
  <conditionalFormatting sqref="D3:D66">
    <cfRule type="duplicateValues" dxfId="48" priority="39"/>
  </conditionalFormatting>
  <conditionalFormatting sqref="E3:E58">
    <cfRule type="duplicateValues" dxfId="47" priority="38"/>
  </conditionalFormatting>
  <conditionalFormatting sqref="F3:F9">
    <cfRule type="duplicateValues" dxfId="46" priority="37"/>
  </conditionalFormatting>
  <conditionalFormatting sqref="G3:G9">
    <cfRule type="duplicateValues" dxfId="45" priority="36"/>
  </conditionalFormatting>
  <conditionalFormatting sqref="H3:H14">
    <cfRule type="duplicateValues" dxfId="44" priority="35"/>
  </conditionalFormatting>
  <conditionalFormatting sqref="I3:I12">
    <cfRule type="duplicateValues" dxfId="43" priority="34"/>
  </conditionalFormatting>
  <conditionalFormatting sqref="J3:J10">
    <cfRule type="duplicateValues" dxfId="42" priority="33"/>
  </conditionalFormatting>
  <conditionalFormatting sqref="K3:K7">
    <cfRule type="duplicateValues" dxfId="41" priority="32"/>
  </conditionalFormatting>
  <conditionalFormatting sqref="L3:L8">
    <cfRule type="duplicateValues" dxfId="40" priority="31"/>
  </conditionalFormatting>
  <conditionalFormatting sqref="M3:M17">
    <cfRule type="duplicateValues" dxfId="39" priority="30"/>
  </conditionalFormatting>
  <conditionalFormatting sqref="N3:N4">
    <cfRule type="duplicateValues" dxfId="38" priority="29"/>
  </conditionalFormatting>
  <conditionalFormatting sqref="O3:O13">
    <cfRule type="duplicateValues" dxfId="37" priority="28"/>
  </conditionalFormatting>
  <conditionalFormatting sqref="P3:P13">
    <cfRule type="duplicateValues" dxfId="36" priority="27"/>
  </conditionalFormatting>
  <conditionalFormatting sqref="Q3:Q6">
    <cfRule type="duplicateValues" dxfId="35" priority="26"/>
  </conditionalFormatting>
  <conditionalFormatting sqref="R3:R13">
    <cfRule type="duplicateValues" dxfId="34" priority="25"/>
  </conditionalFormatting>
  <conditionalFormatting sqref="S3:S16">
    <cfRule type="duplicateValues" dxfId="33" priority="24"/>
  </conditionalFormatting>
  <conditionalFormatting sqref="T3:T21">
    <cfRule type="duplicateValues" dxfId="32" priority="23"/>
  </conditionalFormatting>
  <conditionalFormatting sqref="U3:U8">
    <cfRule type="duplicateValues" dxfId="31" priority="22"/>
  </conditionalFormatting>
  <conditionalFormatting sqref="V3:V5">
    <cfRule type="duplicateValues" dxfId="30" priority="21"/>
  </conditionalFormatting>
  <conditionalFormatting sqref="W3:W4">
    <cfRule type="duplicateValues" dxfId="29" priority="20"/>
  </conditionalFormatting>
  <conditionalFormatting sqref="X3:X38">
    <cfRule type="duplicateValues" dxfId="28" priority="19"/>
  </conditionalFormatting>
  <conditionalFormatting sqref="Y3:Y8">
    <cfRule type="duplicateValues" dxfId="27" priority="18"/>
  </conditionalFormatting>
  <conditionalFormatting sqref="Z3:Z21">
    <cfRule type="duplicateValues" dxfId="26" priority="17"/>
  </conditionalFormatting>
  <conditionalFormatting sqref="AA3:AA6">
    <cfRule type="duplicateValues" dxfId="25" priority="16"/>
  </conditionalFormatting>
  <conditionalFormatting sqref="AB3:AB18">
    <cfRule type="duplicateValues" dxfId="24" priority="15"/>
  </conditionalFormatting>
  <conditionalFormatting sqref="AC3:AC30">
    <cfRule type="duplicateValues" dxfId="23" priority="14"/>
  </conditionalFormatting>
  <conditionalFormatting sqref="AD3:AD29">
    <cfRule type="duplicateValues" dxfId="22" priority="13"/>
  </conditionalFormatting>
  <conditionalFormatting sqref="AE3:AE23">
    <cfRule type="duplicateValues" dxfId="21" priority="12"/>
  </conditionalFormatting>
  <conditionalFormatting sqref="AF3:AF11">
    <cfRule type="duplicateValues" dxfId="20" priority="11"/>
  </conditionalFormatting>
  <conditionalFormatting sqref="AG3:AG20">
    <cfRule type="duplicateValues" dxfId="19" priority="10"/>
  </conditionalFormatting>
  <conditionalFormatting sqref="AH3:AH5">
    <cfRule type="duplicateValues" dxfId="18" priority="9"/>
  </conditionalFormatting>
  <conditionalFormatting sqref="AI3:AI35">
    <cfRule type="duplicateValues" dxfId="17" priority="8"/>
  </conditionalFormatting>
  <conditionalFormatting sqref="AJ3:AJ10">
    <cfRule type="duplicateValues" dxfId="16" priority="7"/>
  </conditionalFormatting>
  <conditionalFormatting sqref="AK3:AK6">
    <cfRule type="duplicateValues" dxfId="15" priority="6"/>
  </conditionalFormatting>
  <conditionalFormatting sqref="AL3:AL9">
    <cfRule type="duplicateValues" dxfId="14" priority="5"/>
  </conditionalFormatting>
  <conditionalFormatting sqref="AM3:AM10">
    <cfRule type="duplicateValues" dxfId="13" priority="4"/>
  </conditionalFormatting>
  <conditionalFormatting sqref="AN3:AN13">
    <cfRule type="duplicateValues" dxfId="12" priority="3"/>
  </conditionalFormatting>
  <conditionalFormatting sqref="AO3:AO25">
    <cfRule type="duplicateValues" dxfId="11" priority="2"/>
  </conditionalFormatting>
  <conditionalFormatting sqref="BC1:BC596">
    <cfRule type="duplicateValues" dxfId="10" priority="1"/>
  </conditionalFormatting>
  <pageMargins left="0.511811024" right="0.511811024" top="0.78740157499999996" bottom="0.78740157499999996" header="0.31496062000000002" footer="0.31496062000000002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A9F46-6D53-4EEF-BFCC-03CC85CB28E2}">
  <sheetPr>
    <tabColor rgb="FFFFFF00"/>
  </sheetPr>
  <dimension ref="A1:AN103"/>
  <sheetViews>
    <sheetView showGridLines="0" showRowColHeaders="0" tabSelected="1" zoomScale="110" zoomScaleNormal="110" workbookViewId="0">
      <selection activeCell="I71" sqref="I71:J71"/>
    </sheetView>
  </sheetViews>
  <sheetFormatPr defaultRowHeight="15.75" x14ac:dyDescent="0.25"/>
  <cols>
    <col min="1" max="1" width="1.5703125" customWidth="1"/>
    <col min="2" max="2" width="2.42578125" customWidth="1"/>
    <col min="3" max="3" width="0.5703125" customWidth="1"/>
    <col min="4" max="4" width="4.85546875" style="1" customWidth="1"/>
    <col min="5" max="5" width="0.7109375" customWidth="1"/>
    <col min="6" max="6" width="3" customWidth="1"/>
    <col min="7" max="7" width="3.7109375" customWidth="1"/>
    <col min="8" max="9" width="3" customWidth="1"/>
    <col min="10" max="10" width="3.7109375" customWidth="1"/>
    <col min="12" max="13" width="3.7109375" customWidth="1"/>
    <col min="14" max="14" width="1.140625" customWidth="1"/>
    <col min="15" max="15" width="2.7109375" customWidth="1"/>
    <col min="17" max="17" width="1.42578125" customWidth="1"/>
    <col min="18" max="18" width="4.7109375" customWidth="1"/>
    <col min="19" max="19" width="2" customWidth="1"/>
    <col min="20" max="22" width="1.85546875" customWidth="1"/>
    <col min="23" max="23" width="2.28515625" customWidth="1"/>
    <col min="24" max="24" width="3.42578125" customWidth="1"/>
    <col min="25" max="25" width="3.28515625" customWidth="1"/>
    <col min="26" max="27" width="1.42578125" customWidth="1"/>
    <col min="28" max="28" width="4.5703125" customWidth="1"/>
    <col min="29" max="29" width="5.28515625" customWidth="1"/>
    <col min="30" max="30" width="2.7109375" customWidth="1"/>
    <col min="31" max="31" width="4.28515625" customWidth="1"/>
    <col min="32" max="32" width="3.5703125" customWidth="1"/>
    <col min="33" max="33" width="1.42578125" customWidth="1"/>
    <col min="34" max="34" width="1.7109375" customWidth="1"/>
    <col min="35" max="35" width="6.140625" customWidth="1"/>
    <col min="36" max="36" width="4.28515625" customWidth="1"/>
    <col min="37" max="37" width="12.42578125" hidden="1" customWidth="1"/>
    <col min="38" max="38" width="0" hidden="1" customWidth="1"/>
  </cols>
  <sheetData>
    <row r="1" spans="4:39" ht="7.5" customHeight="1" x14ac:dyDescent="0.25"/>
    <row r="2" spans="4:39" ht="15" customHeight="1" x14ac:dyDescent="0.25">
      <c r="D2" s="196" t="s">
        <v>2108</v>
      </c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  <c r="W2" s="196"/>
      <c r="X2" s="196"/>
      <c r="Y2" s="196"/>
      <c r="Z2" s="196"/>
      <c r="AA2" s="196"/>
      <c r="AB2" s="196"/>
      <c r="AC2" s="196"/>
      <c r="AD2" s="196"/>
      <c r="AE2" s="196"/>
      <c r="AF2" s="196"/>
      <c r="AG2" s="196"/>
      <c r="AH2" s="196"/>
      <c r="AI2" s="196"/>
      <c r="AJ2" s="196"/>
      <c r="AK2" s="13"/>
      <c r="AL2" s="13"/>
      <c r="AM2" s="13"/>
    </row>
    <row r="3" spans="4:39" ht="37.5" customHeight="1" x14ac:dyDescent="0.25">
      <c r="D3" s="196"/>
      <c r="E3" s="196"/>
      <c r="F3" s="196"/>
      <c r="G3" s="196"/>
      <c r="H3" s="196"/>
      <c r="I3" s="196"/>
      <c r="J3" s="196"/>
      <c r="K3" s="196"/>
      <c r="L3" s="196"/>
      <c r="M3" s="196"/>
      <c r="N3" s="196"/>
      <c r="O3" s="196"/>
      <c r="P3" s="196"/>
      <c r="Q3" s="196"/>
      <c r="R3" s="196"/>
      <c r="S3" s="196"/>
      <c r="T3" s="196"/>
      <c r="U3" s="196"/>
      <c r="V3" s="196"/>
      <c r="W3" s="196"/>
      <c r="X3" s="196"/>
      <c r="Y3" s="196"/>
      <c r="Z3" s="196"/>
      <c r="AA3" s="196"/>
      <c r="AB3" s="196"/>
      <c r="AC3" s="196"/>
      <c r="AD3" s="196"/>
      <c r="AE3" s="196"/>
      <c r="AF3" s="196"/>
      <c r="AG3" s="196"/>
      <c r="AH3" s="196"/>
      <c r="AI3" s="196"/>
      <c r="AJ3" s="196"/>
      <c r="AK3" s="13"/>
      <c r="AL3" s="13"/>
      <c r="AM3" s="13"/>
    </row>
    <row r="4" spans="4:39" ht="7.5" customHeight="1" x14ac:dyDescent="0.25">
      <c r="AF4" s="209" t="s">
        <v>2695</v>
      </c>
      <c r="AG4" s="209"/>
      <c r="AH4" s="209"/>
      <c r="AI4" s="209"/>
      <c r="AJ4" s="209"/>
    </row>
    <row r="5" spans="4:39" ht="6.75" customHeight="1" x14ac:dyDescent="0.25">
      <c r="AF5" s="209"/>
      <c r="AG5" s="209"/>
      <c r="AH5" s="209"/>
      <c r="AI5" s="209"/>
      <c r="AJ5" s="209"/>
    </row>
    <row r="6" spans="4:39" ht="19.5" hidden="1" customHeight="1" x14ac:dyDescent="0.25">
      <c r="D6" s="17" t="s">
        <v>723</v>
      </c>
      <c r="E6" s="203"/>
      <c r="F6" s="204"/>
      <c r="G6" s="204"/>
      <c r="H6" s="204"/>
      <c r="I6" s="204"/>
      <c r="J6" s="204"/>
      <c r="K6" s="205"/>
      <c r="L6" s="14"/>
      <c r="M6" s="15"/>
      <c r="N6" s="15"/>
      <c r="O6" s="15"/>
      <c r="P6" s="15" t="s">
        <v>754</v>
      </c>
      <c r="Q6" s="14"/>
      <c r="R6" s="16"/>
    </row>
    <row r="7" spans="4:39" x14ac:dyDescent="0.25">
      <c r="D7" s="206" t="s">
        <v>724</v>
      </c>
      <c r="E7" s="206"/>
      <c r="F7" s="206"/>
      <c r="G7" s="206"/>
      <c r="H7" s="206"/>
      <c r="I7" s="206"/>
      <c r="J7" s="206"/>
      <c r="K7" s="206"/>
      <c r="L7" s="206"/>
      <c r="M7" s="206"/>
      <c r="N7" s="8"/>
      <c r="O7" s="49"/>
      <c r="S7" s="12"/>
      <c r="T7" s="12"/>
      <c r="U7" s="12"/>
      <c r="V7" s="12"/>
      <c r="W7" s="12"/>
      <c r="X7" s="12"/>
      <c r="Y7" s="12"/>
      <c r="Z7" s="12"/>
      <c r="AA7" s="12"/>
      <c r="AB7" s="12"/>
    </row>
    <row r="8" spans="4:39" ht="5.0999999999999996" customHeight="1" x14ac:dyDescent="0.25"/>
    <row r="9" spans="4:39" ht="15" customHeight="1" x14ac:dyDescent="0.25">
      <c r="D9" s="207" t="s">
        <v>2107</v>
      </c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07"/>
      <c r="P9" s="207"/>
      <c r="Q9" s="207"/>
      <c r="R9" s="207"/>
      <c r="S9" s="207"/>
      <c r="T9" s="207"/>
      <c r="U9" s="207"/>
      <c r="V9" s="207"/>
      <c r="W9" s="207"/>
      <c r="X9" s="207"/>
      <c r="Y9" s="207"/>
      <c r="Z9" s="207"/>
      <c r="AA9" s="207"/>
      <c r="AB9" s="207"/>
      <c r="AC9" s="207"/>
      <c r="AD9" s="207"/>
      <c r="AE9" s="207"/>
      <c r="AF9" s="207"/>
      <c r="AG9" s="207"/>
      <c r="AH9" s="207"/>
      <c r="AI9" s="207"/>
      <c r="AJ9" s="207"/>
    </row>
    <row r="10" spans="4:39" ht="5.0999999999999996" customHeight="1" x14ac:dyDescent="0.25"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50"/>
      <c r="P10" s="19"/>
      <c r="Q10" s="19"/>
      <c r="R10" s="19"/>
      <c r="S10" s="19"/>
      <c r="T10" s="19"/>
      <c r="U10" s="50"/>
      <c r="V10" s="50"/>
      <c r="W10" s="19"/>
      <c r="X10" s="55"/>
      <c r="Y10" s="19"/>
      <c r="Z10" s="19"/>
      <c r="AA10" s="19"/>
      <c r="AB10" s="19"/>
      <c r="AC10" s="19"/>
      <c r="AD10" s="19"/>
      <c r="AE10" s="19"/>
      <c r="AF10" s="19"/>
      <c r="AG10" s="50"/>
      <c r="AH10" s="19"/>
      <c r="AI10" s="2"/>
      <c r="AJ10" s="2"/>
    </row>
    <row r="11" spans="4:39" ht="6" customHeight="1" x14ac:dyDescent="0.25"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</row>
    <row r="12" spans="4:39" ht="5.0999999999999996" customHeight="1" x14ac:dyDescent="0.25">
      <c r="AD12" s="3"/>
      <c r="AE12" s="3"/>
      <c r="AF12" s="3"/>
      <c r="AG12" s="3"/>
    </row>
    <row r="13" spans="4:39" x14ac:dyDescent="0.25">
      <c r="D13" s="206" t="s">
        <v>725</v>
      </c>
      <c r="E13" s="206"/>
      <c r="F13" s="206"/>
      <c r="G13" s="206"/>
      <c r="H13" s="206"/>
      <c r="I13" s="206"/>
      <c r="J13" s="206"/>
      <c r="K13" s="206"/>
      <c r="L13" s="206"/>
      <c r="M13" s="206"/>
      <c r="N13" s="8"/>
      <c r="O13" s="49"/>
    </row>
    <row r="14" spans="4:39" ht="10.5" customHeight="1" x14ac:dyDescent="0.25"/>
    <row r="15" spans="4:39" ht="20.25" customHeight="1" x14ac:dyDescent="0.25">
      <c r="E15" s="208" t="s">
        <v>2106</v>
      </c>
      <c r="F15" s="208"/>
      <c r="G15" s="208"/>
      <c r="H15" s="208"/>
      <c r="I15" s="208"/>
      <c r="J15" s="208"/>
      <c r="K15" s="208"/>
      <c r="L15" s="208"/>
      <c r="M15" s="208"/>
      <c r="N15" s="208"/>
      <c r="O15" s="208"/>
      <c r="P15" s="208"/>
      <c r="Q15" s="208"/>
      <c r="R15" s="208"/>
      <c r="S15" s="208"/>
      <c r="T15" s="208"/>
      <c r="U15" s="208"/>
      <c r="V15" s="208"/>
      <c r="W15" s="208"/>
      <c r="X15" s="208"/>
      <c r="Y15" s="208"/>
      <c r="Z15" s="208"/>
      <c r="AA15" s="208"/>
      <c r="AB15" s="208"/>
      <c r="AC15" s="208"/>
      <c r="AD15" s="208"/>
      <c r="AE15" s="208"/>
      <c r="AF15" s="208"/>
      <c r="AG15" s="208"/>
      <c r="AH15" s="208"/>
      <c r="AI15" s="208"/>
      <c r="AJ15" s="208"/>
    </row>
    <row r="16" spans="4:39" ht="20.25" customHeight="1" x14ac:dyDescent="0.25">
      <c r="D16" s="32"/>
      <c r="E16" s="208" t="s">
        <v>2109</v>
      </c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  <c r="AE16" s="208"/>
      <c r="AF16" s="208"/>
      <c r="AG16" s="208"/>
      <c r="AH16" s="208"/>
      <c r="AI16" s="208"/>
      <c r="AJ16" s="208"/>
    </row>
    <row r="17" spans="2:40" ht="20.25" customHeight="1" x14ac:dyDescent="0.25">
      <c r="D17" s="32"/>
      <c r="E17" s="208" t="s">
        <v>2110</v>
      </c>
      <c r="F17" s="208"/>
      <c r="G17" s="208"/>
      <c r="H17" s="208"/>
      <c r="I17" s="208"/>
      <c r="J17" s="208"/>
      <c r="K17" s="208"/>
      <c r="L17" s="208"/>
      <c r="M17" s="208"/>
      <c r="N17" s="208"/>
      <c r="O17" s="208"/>
      <c r="P17" s="208"/>
      <c r="Q17" s="208"/>
      <c r="R17" s="208"/>
      <c r="S17" s="208"/>
      <c r="T17" s="208"/>
      <c r="U17" s="208"/>
      <c r="V17" s="208"/>
      <c r="W17" s="208"/>
      <c r="X17" s="208"/>
      <c r="Y17" s="208"/>
      <c r="Z17" s="208"/>
      <c r="AA17" s="208"/>
      <c r="AB17" s="208"/>
      <c r="AC17" s="208"/>
      <c r="AD17" s="208"/>
      <c r="AE17" s="208"/>
      <c r="AF17" s="208"/>
      <c r="AG17" s="208"/>
      <c r="AH17" s="208"/>
      <c r="AI17" s="208"/>
      <c r="AJ17" s="208"/>
    </row>
    <row r="18" spans="2:40" ht="20.25" customHeight="1" x14ac:dyDescent="0.25">
      <c r="D18" s="32"/>
      <c r="E18" s="208" t="s">
        <v>2111</v>
      </c>
      <c r="F18" s="208"/>
      <c r="G18" s="208"/>
      <c r="H18" s="208"/>
      <c r="I18" s="208"/>
      <c r="J18" s="208"/>
      <c r="K18" s="208"/>
      <c r="L18" s="208"/>
      <c r="M18" s="208"/>
      <c r="N18" s="208"/>
      <c r="O18" s="208"/>
      <c r="P18" s="208"/>
      <c r="Q18" s="208"/>
      <c r="R18" s="208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2:40" ht="20.25" customHeight="1" x14ac:dyDescent="0.25">
      <c r="D19" s="32"/>
      <c r="E19" s="208" t="s">
        <v>2112</v>
      </c>
      <c r="F19" s="208"/>
      <c r="G19" s="208"/>
      <c r="H19" s="208"/>
      <c r="I19" s="208"/>
      <c r="J19" s="208"/>
      <c r="K19" s="208"/>
      <c r="L19" s="208"/>
      <c r="M19" s="208"/>
      <c r="N19" s="208"/>
      <c r="O19" s="208"/>
      <c r="P19" s="208"/>
      <c r="Q19" s="208"/>
      <c r="R19" s="208"/>
      <c r="S19" s="208"/>
      <c r="T19" s="208"/>
      <c r="U19" s="208"/>
      <c r="V19" s="208"/>
      <c r="W19" s="208"/>
      <c r="X19" s="208"/>
      <c r="Y19" s="208"/>
      <c r="Z19" s="208"/>
      <c r="AA19" s="208"/>
      <c r="AB19" s="208"/>
      <c r="AC19" s="208"/>
      <c r="AD19" s="208"/>
      <c r="AE19" s="208"/>
      <c r="AF19" s="208"/>
      <c r="AG19" s="208"/>
      <c r="AH19" s="208"/>
      <c r="AI19" s="208"/>
      <c r="AJ19" s="208"/>
    </row>
    <row r="20" spans="2:40" ht="20.25" customHeight="1" x14ac:dyDescent="0.25">
      <c r="D20" s="32"/>
      <c r="E20" s="208" t="s">
        <v>2694</v>
      </c>
      <c r="F20" s="208"/>
      <c r="G20" s="208"/>
      <c r="H20" s="208"/>
      <c r="I20" s="208"/>
      <c r="J20" s="208"/>
      <c r="K20" s="208"/>
      <c r="L20" s="208"/>
      <c r="M20" s="208"/>
      <c r="N20" s="208"/>
      <c r="O20" s="208"/>
      <c r="P20" s="208"/>
      <c r="Q20" s="208"/>
      <c r="R20" s="208"/>
      <c r="S20" s="208"/>
      <c r="T20" s="208"/>
      <c r="U20" s="208"/>
      <c r="V20" s="208"/>
      <c r="W20" s="208"/>
      <c r="X20" s="208"/>
      <c r="Y20" s="208"/>
      <c r="Z20" s="208"/>
      <c r="AA20" s="208"/>
      <c r="AB20" s="208"/>
      <c r="AC20" s="208"/>
      <c r="AD20" s="208"/>
      <c r="AE20" s="208"/>
      <c r="AF20" s="208"/>
      <c r="AG20" s="208"/>
      <c r="AH20" s="208"/>
      <c r="AI20" s="208"/>
      <c r="AJ20" s="208"/>
    </row>
    <row r="21" spans="2:40" ht="11.25" customHeight="1" x14ac:dyDescent="0.25"/>
    <row r="22" spans="2:40" ht="18.75" x14ac:dyDescent="0.25">
      <c r="D22" s="9" t="s">
        <v>736</v>
      </c>
    </row>
    <row r="23" spans="2:40" ht="6" customHeight="1" x14ac:dyDescent="0.25"/>
    <row r="24" spans="2:40" ht="25.5" customHeight="1" x14ac:dyDescent="0.25">
      <c r="B24" s="134"/>
      <c r="C24" s="6"/>
      <c r="D24" s="136" t="s">
        <v>726</v>
      </c>
      <c r="E24" s="137"/>
      <c r="F24" s="137"/>
      <c r="G24" s="137"/>
      <c r="H24" s="137"/>
      <c r="I24" s="138"/>
      <c r="J24" s="138"/>
      <c r="K24" s="138"/>
      <c r="L24" s="138"/>
      <c r="M24" s="138"/>
      <c r="N24" s="138"/>
      <c r="O24" s="138"/>
      <c r="P24" s="138"/>
      <c r="Q24" s="138"/>
      <c r="R24" s="138"/>
      <c r="S24" s="138"/>
      <c r="T24" s="138"/>
      <c r="U24" s="138"/>
      <c r="V24" s="138"/>
      <c r="W24" s="138"/>
      <c r="X24" s="138"/>
      <c r="Y24" s="138"/>
      <c r="Z24" s="138"/>
      <c r="AA24" s="138"/>
      <c r="AB24" s="139"/>
      <c r="AC24" s="136" t="s">
        <v>727</v>
      </c>
      <c r="AD24" s="137"/>
      <c r="AE24" s="137"/>
      <c r="AF24" s="138"/>
      <c r="AG24" s="138"/>
      <c r="AH24" s="138"/>
      <c r="AI24" s="138"/>
      <c r="AJ24" s="139"/>
    </row>
    <row r="25" spans="2:40" ht="5.0999999999999996" customHeight="1" x14ac:dyDescent="0.25">
      <c r="B25" s="134"/>
      <c r="C25" s="6"/>
      <c r="D25" s="23"/>
      <c r="E25" s="23"/>
      <c r="F25" s="23"/>
      <c r="G25" s="23"/>
      <c r="H25" s="23"/>
      <c r="I25" s="23"/>
      <c r="J25" s="23"/>
      <c r="K25" s="24"/>
      <c r="L25" s="24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C25" s="22"/>
      <c r="AD25" s="22"/>
      <c r="AE25" s="22"/>
      <c r="AF25" s="22"/>
      <c r="AG25" s="22"/>
      <c r="AI25" s="24"/>
      <c r="AJ25" s="24"/>
    </row>
    <row r="26" spans="2:40" ht="25.5" customHeight="1" x14ac:dyDescent="0.25">
      <c r="B26" s="134"/>
      <c r="C26" s="6"/>
      <c r="D26" s="197" t="s">
        <v>728</v>
      </c>
      <c r="E26" s="198"/>
      <c r="F26" s="198"/>
      <c r="G26" s="198"/>
      <c r="H26" s="198"/>
      <c r="I26" s="138"/>
      <c r="J26" s="138"/>
      <c r="K26" s="138"/>
      <c r="L26" s="139"/>
      <c r="M26" s="194" t="s">
        <v>729</v>
      </c>
      <c r="N26" s="195"/>
      <c r="O26" s="195"/>
      <c r="P26" s="195"/>
      <c r="Q26" s="153"/>
      <c r="R26" s="153"/>
      <c r="S26" s="153"/>
      <c r="T26" s="153"/>
      <c r="U26" s="153"/>
      <c r="V26" s="153"/>
      <c r="W26" s="153"/>
      <c r="X26" s="153"/>
      <c r="Y26" s="153"/>
      <c r="Z26" s="153"/>
      <c r="AA26" s="153"/>
      <c r="AB26" s="154"/>
      <c r="AC26" s="136" t="s">
        <v>730</v>
      </c>
      <c r="AD26" s="137"/>
      <c r="AE26" s="137"/>
      <c r="AF26" s="140"/>
      <c r="AG26" s="140"/>
      <c r="AH26" s="140"/>
      <c r="AI26" s="140"/>
      <c r="AJ26" s="141"/>
    </row>
    <row r="27" spans="2:40" ht="5.0999999999999996" customHeight="1" x14ac:dyDescent="0.25">
      <c r="B27" s="134"/>
      <c r="C27" s="6"/>
      <c r="D27" s="23"/>
      <c r="E27" s="23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C27" s="25"/>
      <c r="AD27" s="25"/>
      <c r="AE27" s="25"/>
      <c r="AF27" s="25"/>
      <c r="AG27" s="25"/>
      <c r="AI27" s="25"/>
      <c r="AJ27" s="25"/>
    </row>
    <row r="28" spans="2:40" ht="21.75" customHeight="1" x14ac:dyDescent="0.25">
      <c r="B28" s="134"/>
      <c r="C28" s="6"/>
      <c r="D28" s="197" t="s">
        <v>733</v>
      </c>
      <c r="E28" s="198"/>
      <c r="F28" s="198"/>
      <c r="G28" s="198"/>
      <c r="H28" s="198"/>
      <c r="I28" s="155"/>
      <c r="J28" s="155"/>
      <c r="K28" s="155"/>
      <c r="L28" s="155"/>
      <c r="M28" s="155"/>
      <c r="N28" s="155"/>
      <c r="O28" s="155"/>
      <c r="P28" s="155"/>
      <c r="Q28" s="155"/>
      <c r="R28" s="155"/>
      <c r="S28" s="155"/>
      <c r="T28" s="155"/>
      <c r="U28" s="155"/>
      <c r="V28" s="155"/>
      <c r="W28" s="155"/>
      <c r="X28" s="155"/>
      <c r="Y28" s="155"/>
      <c r="Z28" s="155"/>
      <c r="AA28" s="155"/>
      <c r="AB28" s="156"/>
      <c r="AC28" s="136" t="s">
        <v>732</v>
      </c>
      <c r="AD28" s="137"/>
      <c r="AE28" s="137"/>
      <c r="AF28" s="137" t="s">
        <v>731</v>
      </c>
      <c r="AG28" s="137"/>
      <c r="AH28" s="137"/>
      <c r="AI28" s="137"/>
      <c r="AJ28" s="142"/>
      <c r="AK28" s="5"/>
    </row>
    <row r="29" spans="2:40" ht="5.0999999999999996" customHeight="1" x14ac:dyDescent="0.25">
      <c r="B29" s="134"/>
      <c r="C29" s="6"/>
      <c r="D29" s="26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25"/>
      <c r="AI29" s="25"/>
      <c r="AJ29" s="25"/>
    </row>
    <row r="30" spans="2:40" ht="22.5" customHeight="1" x14ac:dyDescent="0.25">
      <c r="B30" s="134"/>
      <c r="C30" s="6"/>
      <c r="D30" s="197" t="s">
        <v>735</v>
      </c>
      <c r="E30" s="198"/>
      <c r="F30" s="198"/>
      <c r="G30" s="198"/>
      <c r="H30" s="198"/>
      <c r="I30" s="199" t="s">
        <v>734</v>
      </c>
      <c r="J30" s="199"/>
      <c r="K30" s="199"/>
      <c r="L30" s="199"/>
      <c r="M30" s="199"/>
      <c r="N30" s="199"/>
      <c r="O30" s="199"/>
      <c r="P30" s="200"/>
      <c r="Q30" s="194" t="s">
        <v>1396</v>
      </c>
      <c r="R30" s="195"/>
      <c r="S30" s="195"/>
      <c r="T30" s="195"/>
      <c r="U30" s="195"/>
      <c r="V30" s="195"/>
      <c r="W30" s="195"/>
      <c r="X30" s="195"/>
      <c r="Y30" s="195"/>
      <c r="Z30" s="195"/>
      <c r="AA30" s="195"/>
      <c r="AB30" s="195"/>
      <c r="AC30" s="201"/>
      <c r="AD30" s="201"/>
      <c r="AE30" s="201"/>
      <c r="AF30" s="201"/>
      <c r="AG30" s="201"/>
      <c r="AH30" s="201"/>
      <c r="AI30" s="201"/>
      <c r="AJ30" s="202"/>
    </row>
    <row r="31" spans="2:40" ht="5.0999999999999996" customHeight="1" x14ac:dyDescent="0.25">
      <c r="B31" s="134"/>
      <c r="C31" s="6"/>
      <c r="D31" s="26"/>
      <c r="E31" s="25"/>
      <c r="F31" s="25"/>
      <c r="G31" s="25"/>
      <c r="H31" s="25"/>
      <c r="I31" s="25"/>
      <c r="J31" s="25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</row>
    <row r="32" spans="2:40" ht="24" customHeight="1" x14ac:dyDescent="0.25">
      <c r="B32" s="134"/>
      <c r="C32" s="6"/>
      <c r="D32" s="143" t="s">
        <v>1395</v>
      </c>
      <c r="E32" s="144"/>
      <c r="F32" s="144"/>
      <c r="G32" s="144"/>
      <c r="H32" s="144"/>
      <c r="I32" s="144"/>
      <c r="J32" s="144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50"/>
      <c r="AL32" s="7"/>
      <c r="AM32" s="7"/>
      <c r="AN32" s="7"/>
    </row>
    <row r="33" spans="2:36" ht="15" customHeight="1" x14ac:dyDescent="0.25">
      <c r="B33" s="134"/>
      <c r="C33" s="6"/>
      <c r="D33" s="147"/>
      <c r="E33" s="148"/>
      <c r="F33" s="148"/>
      <c r="G33" s="148"/>
      <c r="H33" s="148"/>
      <c r="I33" s="148"/>
      <c r="J33" s="148"/>
      <c r="K33" s="151"/>
      <c r="L33" s="151"/>
      <c r="M33" s="151"/>
      <c r="N33" s="151"/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2"/>
    </row>
    <row r="34" spans="2:36" ht="5.0999999999999996" customHeight="1" x14ac:dyDescent="0.25">
      <c r="B34" s="134"/>
      <c r="D34" s="28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</row>
    <row r="35" spans="2:36" ht="13.5" customHeight="1" x14ac:dyDescent="0.25">
      <c r="B35" s="134"/>
      <c r="D35" s="143" t="s">
        <v>753</v>
      </c>
      <c r="E35" s="144"/>
      <c r="F35" s="144"/>
      <c r="G35" s="144"/>
      <c r="H35" s="144"/>
      <c r="I35" s="144"/>
      <c r="J35" s="144"/>
      <c r="K35" s="232" t="s">
        <v>2021</v>
      </c>
      <c r="L35" s="232"/>
      <c r="M35" s="232"/>
      <c r="N35" s="232"/>
      <c r="O35" s="232"/>
      <c r="P35" s="232"/>
      <c r="Q35" s="232"/>
      <c r="R35" s="232"/>
      <c r="S35" s="232"/>
      <c r="T35" s="232"/>
      <c r="U35" s="232"/>
      <c r="V35" s="232"/>
      <c r="W35" s="232"/>
      <c r="X35" s="232"/>
      <c r="Y35" s="232"/>
      <c r="Z35" s="232"/>
      <c r="AA35" s="232"/>
      <c r="AB35" s="232"/>
      <c r="AC35" s="232"/>
      <c r="AD35" s="232"/>
      <c r="AE35" s="232"/>
      <c r="AF35" s="232"/>
      <c r="AG35" s="232"/>
      <c r="AH35" s="232"/>
      <c r="AI35" s="232"/>
      <c r="AJ35" s="233"/>
    </row>
    <row r="36" spans="2:36" ht="13.5" customHeight="1" x14ac:dyDescent="0.25">
      <c r="B36" s="134"/>
      <c r="D36" s="145"/>
      <c r="E36" s="146"/>
      <c r="F36" s="146"/>
      <c r="G36" s="146"/>
      <c r="H36" s="146"/>
      <c r="I36" s="146"/>
      <c r="J36" s="146"/>
      <c r="K36" s="234"/>
      <c r="L36" s="234"/>
      <c r="M36" s="234"/>
      <c r="N36" s="234"/>
      <c r="O36" s="234"/>
      <c r="P36" s="234"/>
      <c r="Q36" s="234"/>
      <c r="R36" s="234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4"/>
      <c r="AH36" s="234"/>
      <c r="AI36" s="234"/>
      <c r="AJ36" s="235"/>
    </row>
    <row r="37" spans="2:36" ht="13.5" customHeight="1" x14ac:dyDescent="0.25">
      <c r="B37" s="134"/>
      <c r="D37" s="145"/>
      <c r="E37" s="146"/>
      <c r="F37" s="146"/>
      <c r="G37" s="146"/>
      <c r="H37" s="146"/>
      <c r="I37" s="146"/>
      <c r="J37" s="146"/>
      <c r="K37" s="234"/>
      <c r="L37" s="234"/>
      <c r="M37" s="234"/>
      <c r="N37" s="234"/>
      <c r="O37" s="234"/>
      <c r="P37" s="234"/>
      <c r="Q37" s="234"/>
      <c r="R37" s="234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4"/>
      <c r="AH37" s="234"/>
      <c r="AI37" s="234"/>
      <c r="AJ37" s="235"/>
    </row>
    <row r="38" spans="2:36" ht="13.5" customHeight="1" x14ac:dyDescent="0.25">
      <c r="B38" s="134"/>
      <c r="D38" s="145"/>
      <c r="E38" s="146"/>
      <c r="F38" s="146"/>
      <c r="G38" s="146"/>
      <c r="H38" s="146"/>
      <c r="I38" s="146"/>
      <c r="J38" s="146"/>
      <c r="K38" s="234"/>
      <c r="L38" s="234"/>
      <c r="M38" s="234"/>
      <c r="N38" s="234"/>
      <c r="O38" s="234"/>
      <c r="P38" s="234"/>
      <c r="Q38" s="234"/>
      <c r="R38" s="234"/>
      <c r="S38" s="234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4"/>
      <c r="AG38" s="234"/>
      <c r="AH38" s="234"/>
      <c r="AI38" s="234"/>
      <c r="AJ38" s="235"/>
    </row>
    <row r="39" spans="2:36" ht="13.5" customHeight="1" x14ac:dyDescent="0.25">
      <c r="B39" s="134"/>
      <c r="D39" s="145"/>
      <c r="E39" s="146"/>
      <c r="F39" s="146"/>
      <c r="G39" s="146"/>
      <c r="H39" s="146"/>
      <c r="I39" s="146"/>
      <c r="J39" s="146"/>
      <c r="K39" s="234"/>
      <c r="L39" s="234"/>
      <c r="M39" s="234"/>
      <c r="N39" s="234"/>
      <c r="O39" s="234"/>
      <c r="P39" s="234"/>
      <c r="Q39" s="234"/>
      <c r="R39" s="234"/>
      <c r="S39" s="234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4"/>
      <c r="AG39" s="234"/>
      <c r="AH39" s="234"/>
      <c r="AI39" s="234"/>
      <c r="AJ39" s="235"/>
    </row>
    <row r="40" spans="2:36" ht="13.5" customHeight="1" x14ac:dyDescent="0.25">
      <c r="B40" s="134"/>
      <c r="D40" s="145"/>
      <c r="E40" s="146"/>
      <c r="F40" s="146"/>
      <c r="G40" s="146"/>
      <c r="H40" s="146"/>
      <c r="I40" s="146"/>
      <c r="J40" s="146"/>
      <c r="K40" s="234"/>
      <c r="L40" s="234"/>
      <c r="M40" s="234"/>
      <c r="N40" s="234"/>
      <c r="O40" s="234"/>
      <c r="P40" s="234"/>
      <c r="Q40" s="234"/>
      <c r="R40" s="234"/>
      <c r="S40" s="234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4"/>
      <c r="AG40" s="234"/>
      <c r="AH40" s="234"/>
      <c r="AI40" s="234"/>
      <c r="AJ40" s="235"/>
    </row>
    <row r="41" spans="2:36" ht="13.5" customHeight="1" x14ac:dyDescent="0.25">
      <c r="B41" s="134"/>
      <c r="D41" s="145"/>
      <c r="E41" s="146"/>
      <c r="F41" s="146"/>
      <c r="G41" s="146"/>
      <c r="H41" s="146"/>
      <c r="I41" s="146"/>
      <c r="J41" s="146"/>
      <c r="K41" s="234"/>
      <c r="L41" s="234"/>
      <c r="M41" s="234"/>
      <c r="N41" s="234"/>
      <c r="O41" s="234"/>
      <c r="P41" s="234"/>
      <c r="Q41" s="234"/>
      <c r="R41" s="234"/>
      <c r="S41" s="234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4"/>
      <c r="AG41" s="234"/>
      <c r="AH41" s="234"/>
      <c r="AI41" s="234"/>
      <c r="AJ41" s="235"/>
    </row>
    <row r="42" spans="2:36" ht="15" x14ac:dyDescent="0.25">
      <c r="B42" s="134"/>
      <c r="D42" s="147"/>
      <c r="E42" s="148"/>
      <c r="F42" s="148"/>
      <c r="G42" s="148"/>
      <c r="H42" s="148"/>
      <c r="I42" s="148"/>
      <c r="J42" s="148"/>
      <c r="K42" s="236"/>
      <c r="L42" s="236"/>
      <c r="M42" s="236"/>
      <c r="N42" s="236"/>
      <c r="O42" s="236"/>
      <c r="P42" s="236"/>
      <c r="Q42" s="236"/>
      <c r="R42" s="236"/>
      <c r="S42" s="236"/>
      <c r="T42" s="236"/>
      <c r="U42" s="236"/>
      <c r="V42" s="236"/>
      <c r="W42" s="236"/>
      <c r="X42" s="236"/>
      <c r="Y42" s="236"/>
      <c r="Z42" s="236"/>
      <c r="AA42" s="236"/>
      <c r="AB42" s="236"/>
      <c r="AC42" s="236"/>
      <c r="AD42" s="236"/>
      <c r="AE42" s="236"/>
      <c r="AF42" s="236"/>
      <c r="AG42" s="236"/>
      <c r="AH42" s="236"/>
      <c r="AI42" s="236"/>
      <c r="AJ42" s="237"/>
    </row>
    <row r="43" spans="2:36" ht="15" x14ac:dyDescent="0.25">
      <c r="B43" s="27"/>
      <c r="C43" s="27"/>
      <c r="D43" s="27"/>
      <c r="E43" s="27"/>
      <c r="F43" s="27"/>
      <c r="G43" s="27"/>
      <c r="H43" s="27"/>
      <c r="I43" s="27"/>
      <c r="J43" s="27"/>
      <c r="K43" s="27"/>
      <c r="L43" s="23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</row>
    <row r="44" spans="2:36" hidden="1" x14ac:dyDescent="0.25">
      <c r="B44" s="20"/>
    </row>
    <row r="45" spans="2:36" x14ac:dyDescent="0.25">
      <c r="B45" s="20"/>
      <c r="D45" s="10" t="s">
        <v>2104</v>
      </c>
    </row>
    <row r="46" spans="2:36" ht="5.25" customHeight="1" x14ac:dyDescent="0.25">
      <c r="B46" s="20"/>
    </row>
    <row r="47" spans="2:36" s="43" customFormat="1" ht="20.100000000000001" customHeight="1" x14ac:dyDescent="0.25">
      <c r="B47" s="20"/>
      <c r="D47" s="223" t="s">
        <v>737</v>
      </c>
      <c r="E47" s="224"/>
      <c r="F47" s="224"/>
      <c r="G47" s="224"/>
      <c r="H47" s="225"/>
      <c r="I47" s="225"/>
      <c r="J47" s="225"/>
      <c r="K47" s="225"/>
      <c r="L47" s="226"/>
      <c r="M47" s="157" t="str">
        <f>IFERROR(VLOOKUP(H47,Plan3!$S:$T,2,FALSE),"TLH não cadastrado")</f>
        <v>EMPREITEIRA</v>
      </c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  <c r="AI47" s="158"/>
      <c r="AJ47" s="159"/>
    </row>
    <row r="48" spans="2:36" ht="5.0999999999999996" customHeight="1" x14ac:dyDescent="0.25">
      <c r="B48" s="20"/>
    </row>
    <row r="49" spans="2:36" s="43" customFormat="1" ht="20.100000000000001" customHeight="1" x14ac:dyDescent="0.25">
      <c r="B49" s="20"/>
      <c r="D49" s="223" t="s">
        <v>740</v>
      </c>
      <c r="E49" s="224"/>
      <c r="F49" s="224"/>
      <c r="G49" s="224"/>
      <c r="H49" s="217"/>
      <c r="I49" s="217"/>
      <c r="J49" s="217"/>
      <c r="K49" s="217"/>
      <c r="L49" s="218"/>
      <c r="M49" s="175" t="s">
        <v>739</v>
      </c>
      <c r="N49" s="176"/>
      <c r="O49" s="176"/>
      <c r="P49" s="176"/>
      <c r="Q49" s="214"/>
      <c r="R49" s="214"/>
      <c r="S49" s="214"/>
      <c r="T49" s="214"/>
      <c r="U49" s="214"/>
      <c r="V49" s="214"/>
      <c r="W49" s="215"/>
      <c r="X49" s="175" t="s">
        <v>741</v>
      </c>
      <c r="Y49" s="176"/>
      <c r="Z49" s="176"/>
      <c r="AA49" s="176"/>
      <c r="AB49" s="225"/>
      <c r="AC49" s="225"/>
      <c r="AD49" s="225"/>
      <c r="AE49" s="225"/>
      <c r="AF49" s="225"/>
      <c r="AG49" s="225"/>
      <c r="AH49" s="225"/>
      <c r="AI49" s="225"/>
      <c r="AJ49" s="226"/>
    </row>
    <row r="50" spans="2:36" ht="4.5" customHeight="1" x14ac:dyDescent="0.25">
      <c r="B50" s="134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</row>
    <row r="51" spans="2:36" x14ac:dyDescent="0.25">
      <c r="B51" s="134"/>
    </row>
    <row r="52" spans="2:36" x14ac:dyDescent="0.25">
      <c r="B52" s="134"/>
      <c r="D52" s="135" t="s">
        <v>2105</v>
      </c>
      <c r="E52" s="135"/>
      <c r="F52" s="135"/>
      <c r="G52" s="135"/>
      <c r="H52" s="135"/>
      <c r="I52" s="135"/>
      <c r="J52" s="135"/>
      <c r="K52" s="135"/>
      <c r="L52" s="135"/>
      <c r="M52" s="135"/>
      <c r="N52" s="135"/>
      <c r="O52" s="135"/>
      <c r="P52" s="135"/>
      <c r="Q52" s="135"/>
      <c r="R52" s="135"/>
      <c r="S52" s="135"/>
      <c r="T52" s="135"/>
      <c r="U52" s="135"/>
      <c r="V52" s="135"/>
      <c r="W52" s="135"/>
      <c r="X52" s="135"/>
      <c r="Y52" s="135"/>
      <c r="Z52" s="135"/>
      <c r="AA52" s="135"/>
      <c r="AB52" s="135"/>
      <c r="AC52" s="135"/>
      <c r="AD52" s="135"/>
      <c r="AE52" s="135"/>
      <c r="AF52" s="135"/>
      <c r="AG52" s="135"/>
      <c r="AH52" s="135"/>
      <c r="AI52" s="135"/>
      <c r="AJ52" s="135"/>
    </row>
    <row r="53" spans="2:36" ht="5.0999999999999996" customHeight="1" x14ac:dyDescent="0.25">
      <c r="B53" s="134"/>
    </row>
    <row r="54" spans="2:36" s="43" customFormat="1" ht="20.100000000000001" customHeight="1" x14ac:dyDescent="0.25">
      <c r="B54" s="134"/>
      <c r="D54" s="136" t="s">
        <v>1399</v>
      </c>
      <c r="E54" s="137"/>
      <c r="F54" s="137"/>
      <c r="G54" s="137"/>
      <c r="H54" s="137"/>
      <c r="I54" s="137"/>
      <c r="J54" s="142"/>
      <c r="K54" s="177" t="s">
        <v>1402</v>
      </c>
      <c r="L54" s="178"/>
      <c r="M54" s="178"/>
      <c r="N54" s="178"/>
      <c r="O54" s="178"/>
      <c r="P54" s="178"/>
      <c r="Q54" s="178"/>
      <c r="R54" s="178"/>
      <c r="S54" s="178"/>
      <c r="T54" s="179"/>
      <c r="U54" s="194" t="s">
        <v>742</v>
      </c>
      <c r="V54" s="195"/>
      <c r="W54" s="195"/>
      <c r="X54" s="195"/>
      <c r="Y54" s="195"/>
      <c r="Z54" s="195"/>
      <c r="AA54" s="195"/>
      <c r="AB54" s="195"/>
      <c r="AC54" s="195"/>
      <c r="AD54" s="180"/>
      <c r="AE54" s="180"/>
      <c r="AF54" s="180"/>
      <c r="AG54" s="180"/>
      <c r="AH54" s="180"/>
      <c r="AI54" s="180"/>
      <c r="AJ54" s="181"/>
    </row>
    <row r="55" spans="2:36" ht="5.0999999999999996" customHeight="1" x14ac:dyDescent="0.25">
      <c r="B55" s="134"/>
      <c r="D55" s="32"/>
    </row>
    <row r="56" spans="2:36" s="43" customFormat="1" ht="20.100000000000001" customHeight="1" x14ac:dyDescent="0.25">
      <c r="B56" s="134"/>
      <c r="D56" s="221" t="s">
        <v>743</v>
      </c>
      <c r="E56" s="222"/>
      <c r="F56" s="222"/>
      <c r="G56" s="222"/>
      <c r="H56" s="222"/>
      <c r="I56" s="222"/>
      <c r="J56" s="222"/>
      <c r="K56" s="222"/>
      <c r="L56" s="222"/>
      <c r="M56" s="219"/>
      <c r="N56" s="219"/>
      <c r="O56" s="219"/>
      <c r="P56" s="219"/>
      <c r="Q56" s="219"/>
      <c r="R56" s="219"/>
      <c r="S56" s="219"/>
      <c r="T56" s="219"/>
      <c r="U56" s="219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20"/>
    </row>
    <row r="57" spans="2:36" ht="5.0999999999999996" customHeight="1" x14ac:dyDescent="0.25">
      <c r="B57" s="134"/>
      <c r="D57" s="32"/>
    </row>
    <row r="58" spans="2:36" s="43" customFormat="1" ht="20.100000000000001" customHeight="1" x14ac:dyDescent="0.25">
      <c r="B58" s="134"/>
      <c r="D58" s="192" t="s">
        <v>750</v>
      </c>
      <c r="E58" s="193"/>
      <c r="F58" s="193"/>
      <c r="G58" s="193"/>
      <c r="H58" s="193"/>
      <c r="I58" s="193"/>
      <c r="J58" s="210"/>
      <c r="K58" s="210"/>
      <c r="L58" s="210"/>
      <c r="M58" s="210"/>
      <c r="N58" s="211"/>
      <c r="O58" s="192" t="s">
        <v>751</v>
      </c>
      <c r="P58" s="193"/>
      <c r="Q58" s="193"/>
      <c r="R58" s="193"/>
      <c r="S58" s="186"/>
      <c r="T58" s="186"/>
      <c r="U58" s="186"/>
      <c r="V58" s="186"/>
      <c r="W58" s="186"/>
      <c r="X58" s="186"/>
      <c r="Y58" s="186"/>
      <c r="Z58" s="186"/>
      <c r="AA58" s="186"/>
      <c r="AB58" s="186"/>
      <c r="AC58" s="186"/>
      <c r="AD58" s="187"/>
    </row>
    <row r="59" spans="2:36" ht="5.0999999999999996" customHeight="1" x14ac:dyDescent="0.25">
      <c r="B59" s="134"/>
      <c r="D59" s="32"/>
    </row>
    <row r="60" spans="2:36" s="44" customFormat="1" ht="20.100000000000001" customHeight="1" x14ac:dyDescent="0.25">
      <c r="B60" s="134"/>
      <c r="D60" s="188" t="s">
        <v>744</v>
      </c>
      <c r="E60" s="189"/>
      <c r="F60" s="189"/>
      <c r="G60" s="189"/>
      <c r="H60" s="189"/>
      <c r="I60" s="189"/>
      <c r="J60" s="190"/>
      <c r="K60" s="190"/>
      <c r="L60" s="190"/>
      <c r="M60" s="190"/>
      <c r="N60" s="191"/>
      <c r="O60" s="188" t="s">
        <v>745</v>
      </c>
      <c r="P60" s="189"/>
      <c r="Q60" s="189"/>
      <c r="R60" s="189"/>
      <c r="S60" s="190"/>
      <c r="T60" s="190"/>
      <c r="U60" s="190"/>
      <c r="V60" s="190"/>
      <c r="W60" s="190"/>
      <c r="X60" s="190"/>
      <c r="Y60" s="191"/>
      <c r="Z60" s="188" t="s">
        <v>1397</v>
      </c>
      <c r="AA60" s="189"/>
      <c r="AB60" s="189"/>
      <c r="AC60" s="189"/>
      <c r="AD60" s="189"/>
      <c r="AE60" s="189"/>
      <c r="AF60" s="190"/>
      <c r="AG60" s="190"/>
      <c r="AH60" s="190"/>
      <c r="AI60" s="190"/>
      <c r="AJ60" s="191"/>
    </row>
    <row r="61" spans="2:36" ht="5.0999999999999996" customHeight="1" x14ac:dyDescent="0.25">
      <c r="B61" s="134"/>
      <c r="D61" s="32"/>
    </row>
    <row r="62" spans="2:36" s="43" customFormat="1" ht="20.100000000000001" customHeight="1" x14ac:dyDescent="0.25">
      <c r="B62" s="134"/>
      <c r="D62" s="183" t="s">
        <v>746</v>
      </c>
      <c r="E62" s="184"/>
      <c r="F62" s="184"/>
      <c r="G62" s="184"/>
      <c r="H62" s="184"/>
      <c r="I62" s="184"/>
      <c r="J62" s="184"/>
      <c r="K62" s="184"/>
      <c r="L62" s="184"/>
      <c r="M62" s="184"/>
      <c r="N62" s="184"/>
      <c r="O62" s="184"/>
      <c r="P62" s="184"/>
      <c r="Q62" s="185"/>
      <c r="R62" s="175" t="s">
        <v>738</v>
      </c>
      <c r="S62" s="176"/>
      <c r="T62" s="176"/>
      <c r="U62" s="176"/>
      <c r="V62" s="182"/>
      <c r="W62" s="216"/>
      <c r="X62" s="217"/>
      <c r="Y62" s="217"/>
      <c r="Z62" s="217"/>
      <c r="AA62" s="217"/>
      <c r="AB62" s="218"/>
      <c r="AC62" s="175" t="s">
        <v>747</v>
      </c>
      <c r="AD62" s="176"/>
      <c r="AE62" s="176"/>
      <c r="AF62" s="214"/>
      <c r="AG62" s="214"/>
      <c r="AH62" s="214"/>
      <c r="AI62" s="214"/>
      <c r="AJ62" s="215"/>
    </row>
    <row r="63" spans="2:36" ht="5.0999999999999996" customHeight="1" x14ac:dyDescent="0.25">
      <c r="B63" s="134"/>
      <c r="D63" s="32"/>
    </row>
    <row r="64" spans="2:36" s="43" customFormat="1" ht="20.100000000000001" customHeight="1" x14ac:dyDescent="0.25">
      <c r="B64" s="134"/>
      <c r="D64" s="212" t="s">
        <v>2005</v>
      </c>
      <c r="E64" s="213"/>
      <c r="F64" s="213"/>
      <c r="G64" s="213"/>
      <c r="H64" s="153"/>
      <c r="I64" s="153"/>
      <c r="J64" s="153"/>
      <c r="K64" s="153"/>
      <c r="L64" s="153"/>
      <c r="M64" s="153"/>
      <c r="N64" s="153"/>
      <c r="O64" s="153"/>
      <c r="P64" s="153"/>
      <c r="Q64" s="153"/>
      <c r="R64" s="153"/>
      <c r="S64" s="153"/>
      <c r="T64" s="153"/>
      <c r="U64" s="153"/>
      <c r="V64" s="153"/>
      <c r="W64" s="153"/>
      <c r="X64" s="153"/>
      <c r="Y64" s="153"/>
      <c r="Z64" s="153"/>
      <c r="AA64" s="153"/>
      <c r="AB64" s="153"/>
      <c r="AC64" s="153"/>
      <c r="AD64" s="153"/>
      <c r="AE64" s="153"/>
      <c r="AF64" s="153"/>
      <c r="AG64" s="153"/>
      <c r="AH64" s="153"/>
      <c r="AI64" s="153"/>
      <c r="AJ64" s="154"/>
    </row>
    <row r="65" spans="1:36" ht="5.0999999999999996" customHeight="1" x14ac:dyDescent="0.25">
      <c r="B65" s="134"/>
      <c r="D65" s="32"/>
    </row>
    <row r="66" spans="1:36" ht="20.100000000000001" customHeight="1" x14ac:dyDescent="0.25">
      <c r="B66" s="129"/>
      <c r="D66" s="32"/>
    </row>
    <row r="67" spans="1:36" ht="20.100000000000001" customHeight="1" x14ac:dyDescent="0.25">
      <c r="B67" s="129"/>
      <c r="D67" s="135" t="s">
        <v>2702</v>
      </c>
      <c r="E67" s="135"/>
      <c r="F67" s="135"/>
      <c r="G67" s="135"/>
      <c r="H67" s="135"/>
      <c r="I67" s="135"/>
      <c r="J67" s="135"/>
      <c r="K67" s="135"/>
      <c r="L67" s="135"/>
      <c r="M67" s="135"/>
      <c r="N67" s="135"/>
      <c r="O67" s="135"/>
      <c r="P67" s="135"/>
      <c r="Q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5"/>
      <c r="AC67" s="135"/>
      <c r="AD67" s="135"/>
      <c r="AE67" s="135"/>
      <c r="AF67" s="135"/>
      <c r="AG67" s="135"/>
      <c r="AH67" s="135"/>
      <c r="AI67" s="135"/>
      <c r="AJ67" s="135"/>
    </row>
    <row r="68" spans="1:36" ht="3" customHeight="1" x14ac:dyDescent="0.25">
      <c r="B68" s="129"/>
      <c r="D68" s="32"/>
    </row>
    <row r="69" spans="1:36" s="29" customFormat="1" ht="20.100000000000001" customHeight="1" x14ac:dyDescent="0.25">
      <c r="B69" s="129"/>
      <c r="D69" s="238" t="s">
        <v>2699</v>
      </c>
      <c r="E69" s="238"/>
      <c r="F69" s="130"/>
      <c r="G69" s="130" t="s">
        <v>2696</v>
      </c>
      <c r="H69" s="130"/>
      <c r="I69" s="225"/>
      <c r="J69" s="226"/>
      <c r="L69" s="175" t="s">
        <v>2698</v>
      </c>
      <c r="M69" s="176"/>
      <c r="N69" s="176"/>
      <c r="O69" s="176"/>
      <c r="P69" s="227"/>
      <c r="Q69" s="228"/>
      <c r="R69" s="228"/>
      <c r="S69" s="228"/>
      <c r="T69" s="228"/>
      <c r="U69" s="229"/>
      <c r="X69" s="175" t="s">
        <v>2697</v>
      </c>
      <c r="Y69" s="176"/>
      <c r="Z69" s="176"/>
      <c r="AA69" s="176"/>
      <c r="AB69" s="176"/>
      <c r="AC69" s="230"/>
      <c r="AD69" s="230"/>
      <c r="AE69" s="230"/>
      <c r="AF69" s="230"/>
      <c r="AG69" s="230"/>
      <c r="AH69" s="230"/>
      <c r="AI69" s="231"/>
    </row>
    <row r="70" spans="1:36" ht="5.25" customHeight="1" x14ac:dyDescent="0.25">
      <c r="B70" s="129"/>
    </row>
    <row r="71" spans="1:36" s="29" customFormat="1" ht="20.100000000000001" customHeight="1" x14ac:dyDescent="0.25">
      <c r="B71" s="129"/>
      <c r="D71" s="238" t="s">
        <v>2700</v>
      </c>
      <c r="E71" s="238"/>
      <c r="F71" s="130"/>
      <c r="G71" s="130" t="s">
        <v>2696</v>
      </c>
      <c r="H71" s="130"/>
      <c r="I71" s="225"/>
      <c r="J71" s="226"/>
      <c r="L71" s="175" t="s">
        <v>2698</v>
      </c>
      <c r="M71" s="176"/>
      <c r="N71" s="176"/>
      <c r="O71" s="176"/>
      <c r="P71" s="230"/>
      <c r="Q71" s="230"/>
      <c r="R71" s="230"/>
      <c r="S71" s="230"/>
      <c r="T71" s="230"/>
      <c r="U71" s="231"/>
      <c r="X71" s="175" t="s">
        <v>2697</v>
      </c>
      <c r="Y71" s="176"/>
      <c r="Z71" s="176"/>
      <c r="AA71" s="176"/>
      <c r="AB71" s="176"/>
      <c r="AC71" s="230"/>
      <c r="AD71" s="230"/>
      <c r="AE71" s="230"/>
      <c r="AF71" s="230"/>
      <c r="AG71" s="230"/>
      <c r="AH71" s="230"/>
      <c r="AI71" s="231"/>
    </row>
    <row r="72" spans="1:36" ht="3" customHeight="1" x14ac:dyDescent="0.25">
      <c r="B72" s="129"/>
      <c r="D72" s="131"/>
    </row>
    <row r="73" spans="1:36" ht="3" customHeight="1" x14ac:dyDescent="0.25">
      <c r="B73" s="129"/>
      <c r="D73" s="131"/>
    </row>
    <row r="74" spans="1:36" ht="20.100000000000001" customHeight="1" x14ac:dyDescent="0.25">
      <c r="B74" s="21"/>
      <c r="D74" s="239"/>
      <c r="E74" s="239"/>
      <c r="F74" s="239"/>
      <c r="G74" s="239"/>
      <c r="H74" s="239"/>
      <c r="I74" s="239"/>
      <c r="J74" s="239"/>
      <c r="K74" s="239"/>
      <c r="L74" s="239"/>
      <c r="M74" s="239"/>
      <c r="N74" s="239"/>
      <c r="O74" s="239"/>
      <c r="P74" s="239"/>
      <c r="Q74" s="239"/>
      <c r="R74" s="239"/>
      <c r="S74" s="239"/>
      <c r="T74" s="239"/>
      <c r="U74" s="239"/>
      <c r="V74" s="239"/>
      <c r="W74" s="239"/>
      <c r="X74" s="239"/>
      <c r="Y74" s="239"/>
      <c r="Z74" s="239"/>
      <c r="AA74" s="239"/>
      <c r="AB74" s="239"/>
      <c r="AC74" s="239"/>
      <c r="AD74" s="239"/>
      <c r="AE74" s="239"/>
      <c r="AF74" s="239"/>
      <c r="AG74" s="239"/>
      <c r="AH74" s="239"/>
      <c r="AI74" s="239"/>
      <c r="AJ74" s="239"/>
    </row>
    <row r="75" spans="1:36" s="4" customFormat="1" ht="6.75" customHeight="1" x14ac:dyDescent="0.25">
      <c r="B75" s="20"/>
      <c r="D75" s="53"/>
      <c r="E75" s="53"/>
      <c r="L75" s="52"/>
      <c r="M75" s="52"/>
      <c r="N75" s="52"/>
      <c r="O75" s="52"/>
      <c r="P75" s="52"/>
      <c r="Q75" s="52"/>
      <c r="R75" s="52"/>
      <c r="S75" s="52"/>
      <c r="T75" s="52"/>
      <c r="U75" s="52"/>
      <c r="V75" s="52"/>
      <c r="W75" s="52"/>
      <c r="X75" s="52"/>
      <c r="Y75" s="52"/>
      <c r="Z75" s="52"/>
      <c r="AA75" s="52"/>
      <c r="AB75" s="52"/>
      <c r="AC75" s="52"/>
      <c r="AD75" s="54"/>
      <c r="AE75" s="54"/>
      <c r="AF75" s="54"/>
      <c r="AG75" s="54"/>
      <c r="AH75" s="54"/>
      <c r="AI75" s="54"/>
      <c r="AJ75" s="54"/>
    </row>
    <row r="76" spans="1:36" ht="20.100000000000001" customHeight="1" x14ac:dyDescent="0.25">
      <c r="B76" s="20"/>
      <c r="C76" s="172" t="s">
        <v>752</v>
      </c>
      <c r="D76" s="173"/>
      <c r="E76" s="173"/>
      <c r="F76" s="173"/>
      <c r="G76" s="173"/>
      <c r="H76" s="173"/>
      <c r="I76" s="173"/>
      <c r="J76" s="173"/>
      <c r="K76" s="173"/>
      <c r="L76" s="173"/>
      <c r="M76" s="173"/>
      <c r="N76" s="173"/>
      <c r="O76" s="173"/>
      <c r="P76" s="173"/>
      <c r="Q76" s="173"/>
      <c r="R76" s="173"/>
      <c r="S76" s="173"/>
      <c r="T76" s="173"/>
      <c r="U76" s="173"/>
      <c r="V76" s="173"/>
      <c r="W76" s="173"/>
      <c r="X76" s="173"/>
      <c r="Y76" s="173"/>
      <c r="Z76" s="173"/>
      <c r="AA76" s="173"/>
      <c r="AB76" s="173"/>
      <c r="AC76" s="173"/>
      <c r="AD76" s="173"/>
      <c r="AE76" s="173"/>
      <c r="AF76" s="173"/>
      <c r="AG76" s="173"/>
      <c r="AH76" s="173"/>
      <c r="AI76" s="173"/>
      <c r="AJ76" s="174"/>
    </row>
    <row r="77" spans="1:36" ht="150" customHeight="1" x14ac:dyDescent="0.25">
      <c r="B77" s="20"/>
      <c r="C77" s="169" t="s">
        <v>2103</v>
      </c>
      <c r="D77" s="170"/>
      <c r="E77" s="170"/>
      <c r="F77" s="170"/>
      <c r="G77" s="170"/>
      <c r="H77" s="170"/>
      <c r="I77" s="170"/>
      <c r="J77" s="170"/>
      <c r="K77" s="170"/>
      <c r="L77" s="170"/>
      <c r="M77" s="170"/>
      <c r="N77" s="170"/>
      <c r="O77" s="170"/>
      <c r="P77" s="170"/>
      <c r="Q77" s="170"/>
      <c r="R77" s="170"/>
      <c r="S77" s="170"/>
      <c r="T77" s="170"/>
      <c r="U77" s="170"/>
      <c r="V77" s="170"/>
      <c r="W77" s="170"/>
      <c r="X77" s="170"/>
      <c r="Y77" s="170"/>
      <c r="Z77" s="170"/>
      <c r="AA77" s="170"/>
      <c r="AB77" s="170"/>
      <c r="AC77" s="170"/>
      <c r="AD77" s="170"/>
      <c r="AE77" s="170"/>
      <c r="AF77" s="170"/>
      <c r="AG77" s="170"/>
      <c r="AH77" s="170"/>
      <c r="AI77" s="170"/>
      <c r="AJ77" s="171"/>
    </row>
    <row r="78" spans="1:36" ht="15.75" customHeight="1" x14ac:dyDescent="0.25">
      <c r="B78" s="20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</row>
    <row r="79" spans="1:36" ht="15.75" customHeight="1" x14ac:dyDescent="0.25">
      <c r="A79" s="11"/>
      <c r="B79" s="20"/>
      <c r="D79" s="160" t="str">
        <f>Validação!E14</f>
        <v xml:space="preserve">Há inconsistência no preenchimento. Verifique os campos relativos a: Dados da obra, TLH contratado, Dados consumidor, Email do cliente é o mesmo do TLH ou não foram informados, Não foi escolhido o tipo de obra, </v>
      </c>
      <c r="E79" s="161"/>
      <c r="F79" s="161"/>
      <c r="G79" s="161"/>
      <c r="H79" s="161"/>
      <c r="I79" s="161"/>
      <c r="J79" s="161"/>
      <c r="K79" s="161"/>
      <c r="L79" s="161"/>
      <c r="M79" s="161"/>
      <c r="N79" s="161"/>
      <c r="O79" s="161"/>
      <c r="P79" s="161"/>
      <c r="Q79" s="161"/>
      <c r="R79" s="161"/>
      <c r="S79" s="161"/>
      <c r="T79" s="161"/>
      <c r="U79" s="161"/>
      <c r="V79" s="161"/>
      <c r="W79" s="161"/>
      <c r="X79" s="161"/>
      <c r="Y79" s="161"/>
      <c r="Z79" s="161"/>
      <c r="AA79" s="161"/>
      <c r="AB79" s="161"/>
      <c r="AC79" s="161"/>
      <c r="AD79" s="161"/>
      <c r="AE79" s="161"/>
      <c r="AF79" s="161"/>
      <c r="AG79" s="161"/>
      <c r="AH79" s="161"/>
      <c r="AI79" s="161"/>
      <c r="AJ79" s="162"/>
    </row>
    <row r="80" spans="1:36" ht="15.75" customHeight="1" x14ac:dyDescent="0.25">
      <c r="B80" s="20"/>
      <c r="D80" s="163"/>
      <c r="E80" s="164"/>
      <c r="F80" s="164"/>
      <c r="G80" s="164"/>
      <c r="H80" s="164"/>
      <c r="I80" s="164"/>
      <c r="J80" s="164"/>
      <c r="K80" s="164"/>
      <c r="L80" s="164"/>
      <c r="M80" s="164"/>
      <c r="N80" s="164"/>
      <c r="O80" s="164"/>
      <c r="P80" s="164"/>
      <c r="Q80" s="164"/>
      <c r="R80" s="164"/>
      <c r="S80" s="164"/>
      <c r="T80" s="164"/>
      <c r="U80" s="164"/>
      <c r="V80" s="164"/>
      <c r="W80" s="164"/>
      <c r="X80" s="164"/>
      <c r="Y80" s="164"/>
      <c r="Z80" s="164"/>
      <c r="AA80" s="164"/>
      <c r="AB80" s="164"/>
      <c r="AC80" s="164"/>
      <c r="AD80" s="164"/>
      <c r="AE80" s="164"/>
      <c r="AF80" s="164"/>
      <c r="AG80" s="164"/>
      <c r="AH80" s="164"/>
      <c r="AI80" s="164"/>
      <c r="AJ80" s="165"/>
    </row>
    <row r="81" spans="2:36" ht="15.75" customHeight="1" x14ac:dyDescent="0.25">
      <c r="B81" s="20"/>
      <c r="D81" s="163"/>
      <c r="E81" s="164"/>
      <c r="F81" s="164"/>
      <c r="G81" s="164"/>
      <c r="H81" s="164"/>
      <c r="I81" s="164"/>
      <c r="J81" s="164"/>
      <c r="K81" s="164"/>
      <c r="L81" s="164"/>
      <c r="M81" s="164"/>
      <c r="N81" s="164"/>
      <c r="O81" s="164"/>
      <c r="P81" s="164"/>
      <c r="Q81" s="164"/>
      <c r="R81" s="164"/>
      <c r="S81" s="164"/>
      <c r="T81" s="164"/>
      <c r="U81" s="164"/>
      <c r="V81" s="164"/>
      <c r="W81" s="164"/>
      <c r="X81" s="164"/>
      <c r="Y81" s="164"/>
      <c r="Z81" s="164"/>
      <c r="AA81" s="164"/>
      <c r="AB81" s="164"/>
      <c r="AC81" s="164"/>
      <c r="AD81" s="164"/>
      <c r="AE81" s="164"/>
      <c r="AF81" s="164"/>
      <c r="AG81" s="164"/>
      <c r="AH81" s="164"/>
      <c r="AI81" s="164"/>
      <c r="AJ81" s="165"/>
    </row>
    <row r="82" spans="2:36" ht="15.75" customHeight="1" x14ac:dyDescent="0.25">
      <c r="B82" s="20"/>
      <c r="D82" s="166"/>
      <c r="E82" s="167"/>
      <c r="F82" s="167"/>
      <c r="G82" s="167"/>
      <c r="H82" s="167"/>
      <c r="I82" s="167"/>
      <c r="J82" s="167"/>
      <c r="K82" s="167"/>
      <c r="L82" s="167"/>
      <c r="M82" s="167"/>
      <c r="N82" s="167"/>
      <c r="O82" s="167"/>
      <c r="P82" s="167"/>
      <c r="Q82" s="167"/>
      <c r="R82" s="167"/>
      <c r="S82" s="167"/>
      <c r="T82" s="167"/>
      <c r="U82" s="167"/>
      <c r="V82" s="167"/>
      <c r="W82" s="167"/>
      <c r="X82" s="167"/>
      <c r="Y82" s="167"/>
      <c r="Z82" s="167"/>
      <c r="AA82" s="167"/>
      <c r="AB82" s="167"/>
      <c r="AC82" s="167"/>
      <c r="AD82" s="167"/>
      <c r="AE82" s="167"/>
      <c r="AF82" s="167"/>
      <c r="AG82" s="167"/>
      <c r="AH82" s="167"/>
      <c r="AI82" s="167"/>
      <c r="AJ82" s="168"/>
    </row>
    <row r="83" spans="2:36" x14ac:dyDescent="0.25">
      <c r="B83" s="33"/>
    </row>
    <row r="84" spans="2:36" x14ac:dyDescent="0.25">
      <c r="B84" s="33"/>
    </row>
    <row r="85" spans="2:36" x14ac:dyDescent="0.25">
      <c r="B85" s="33"/>
    </row>
    <row r="86" spans="2:36" x14ac:dyDescent="0.25">
      <c r="B86" s="33"/>
    </row>
    <row r="87" spans="2:36" x14ac:dyDescent="0.25">
      <c r="B87" s="33"/>
    </row>
    <row r="88" spans="2:36" x14ac:dyDescent="0.25">
      <c r="B88" s="34"/>
    </row>
    <row r="89" spans="2:36" x14ac:dyDescent="0.25">
      <c r="B89" s="34"/>
    </row>
    <row r="90" spans="2:36" x14ac:dyDescent="0.25">
      <c r="B90" s="34"/>
    </row>
    <row r="91" spans="2:36" x14ac:dyDescent="0.25">
      <c r="B91" s="34"/>
    </row>
    <row r="92" spans="2:36" x14ac:dyDescent="0.25">
      <c r="B92" s="34"/>
    </row>
    <row r="93" spans="2:36" x14ac:dyDescent="0.25">
      <c r="B93" s="34"/>
    </row>
    <row r="94" spans="2:36" x14ac:dyDescent="0.25">
      <c r="B94" s="34"/>
    </row>
    <row r="95" spans="2:36" x14ac:dyDescent="0.25">
      <c r="B95" s="34"/>
    </row>
    <row r="96" spans="2:36" x14ac:dyDescent="0.25">
      <c r="B96" s="34"/>
    </row>
    <row r="97" spans="2:2" x14ac:dyDescent="0.25">
      <c r="B97" s="34"/>
    </row>
    <row r="98" spans="2:2" x14ac:dyDescent="0.25">
      <c r="B98" s="20"/>
    </row>
    <row r="99" spans="2:2" x14ac:dyDescent="0.25">
      <c r="B99" s="34"/>
    </row>
    <row r="100" spans="2:2" x14ac:dyDescent="0.25">
      <c r="B100" s="20"/>
    </row>
    <row r="101" spans="2:2" x14ac:dyDescent="0.25">
      <c r="B101" s="34"/>
    </row>
    <row r="102" spans="2:2" x14ac:dyDescent="0.25">
      <c r="B102" s="20"/>
    </row>
    <row r="103" spans="2:2" x14ac:dyDescent="0.25">
      <c r="B103" s="34"/>
    </row>
  </sheetData>
  <sheetProtection algorithmName="SHA-512" hashValue="AEpRMQYaxrmocYqa0yUy3BF0NxslAXu8FzMPrWfk3wBIVN0KdDd41UXZXLdZEgEOwcfQRNPwrrAIyov/i2xjaQ==" saltValue="tCbhw+sMb33BWwIFvlKV3A==" spinCount="100000" sheet="1" objects="1" scenarios="1"/>
  <mergeCells count="86">
    <mergeCell ref="D71:E71"/>
    <mergeCell ref="D69:E69"/>
    <mergeCell ref="D74:AJ74"/>
    <mergeCell ref="I71:J71"/>
    <mergeCell ref="L71:O71"/>
    <mergeCell ref="P71:U71"/>
    <mergeCell ref="X71:AB71"/>
    <mergeCell ref="AC71:AI71"/>
    <mergeCell ref="E20:AJ20"/>
    <mergeCell ref="D67:AJ67"/>
    <mergeCell ref="I69:J69"/>
    <mergeCell ref="L69:O69"/>
    <mergeCell ref="P69:U69"/>
    <mergeCell ref="X69:AB69"/>
    <mergeCell ref="AC69:AI69"/>
    <mergeCell ref="K35:AJ42"/>
    <mergeCell ref="AB49:AJ49"/>
    <mergeCell ref="Q49:W49"/>
    <mergeCell ref="H47:L47"/>
    <mergeCell ref="D49:G49"/>
    <mergeCell ref="H49:L49"/>
    <mergeCell ref="X49:AA49"/>
    <mergeCell ref="AF4:AJ5"/>
    <mergeCell ref="D54:J54"/>
    <mergeCell ref="J58:N58"/>
    <mergeCell ref="J60:N60"/>
    <mergeCell ref="D64:G64"/>
    <mergeCell ref="AF62:AJ62"/>
    <mergeCell ref="H64:AJ64"/>
    <mergeCell ref="S60:Y60"/>
    <mergeCell ref="W62:AB62"/>
    <mergeCell ref="M56:AJ56"/>
    <mergeCell ref="D56:L56"/>
    <mergeCell ref="D60:I60"/>
    <mergeCell ref="D58:I58"/>
    <mergeCell ref="D47:G47"/>
    <mergeCell ref="E18:AJ18"/>
    <mergeCell ref="E19:AJ19"/>
    <mergeCell ref="D2:AJ3"/>
    <mergeCell ref="D30:H30"/>
    <mergeCell ref="I30:P30"/>
    <mergeCell ref="Q30:AB30"/>
    <mergeCell ref="AC30:AJ30"/>
    <mergeCell ref="E6:K6"/>
    <mergeCell ref="D7:M7"/>
    <mergeCell ref="D13:M13"/>
    <mergeCell ref="D9:AJ9"/>
    <mergeCell ref="D26:H26"/>
    <mergeCell ref="D28:H28"/>
    <mergeCell ref="M26:P26"/>
    <mergeCell ref="E15:AJ15"/>
    <mergeCell ref="E16:AJ16"/>
    <mergeCell ref="E17:AJ17"/>
    <mergeCell ref="I26:L26"/>
    <mergeCell ref="D79:AJ82"/>
    <mergeCell ref="C77:AJ77"/>
    <mergeCell ref="C76:AJ76"/>
    <mergeCell ref="B50:B65"/>
    <mergeCell ref="M49:P49"/>
    <mergeCell ref="K54:T54"/>
    <mergeCell ref="AD54:AJ54"/>
    <mergeCell ref="R62:V62"/>
    <mergeCell ref="D62:Q62"/>
    <mergeCell ref="S58:AD58"/>
    <mergeCell ref="Z60:AE60"/>
    <mergeCell ref="AF60:AJ60"/>
    <mergeCell ref="O58:R58"/>
    <mergeCell ref="O60:R60"/>
    <mergeCell ref="U54:AC54"/>
    <mergeCell ref="AC62:AE62"/>
    <mergeCell ref="B24:B42"/>
    <mergeCell ref="D52:AJ52"/>
    <mergeCell ref="AC24:AE24"/>
    <mergeCell ref="AC26:AE26"/>
    <mergeCell ref="AC28:AE28"/>
    <mergeCell ref="AF24:AJ24"/>
    <mergeCell ref="AF26:AJ26"/>
    <mergeCell ref="AF28:AJ28"/>
    <mergeCell ref="D35:J42"/>
    <mergeCell ref="K32:AJ33"/>
    <mergeCell ref="D24:H24"/>
    <mergeCell ref="D32:J33"/>
    <mergeCell ref="I24:AB24"/>
    <mergeCell ref="Q26:AB26"/>
    <mergeCell ref="I28:AB28"/>
    <mergeCell ref="M47:AJ47"/>
  </mergeCells>
  <conditionalFormatting sqref="J60:N60">
    <cfRule type="expression" dxfId="9" priority="28">
      <formula>$K$54="Pessoa Física"</formula>
    </cfRule>
  </conditionalFormatting>
  <conditionalFormatting sqref="S60:Y60">
    <cfRule type="expression" dxfId="8" priority="27">
      <formula>$K$54="Pessoa Física"</formula>
    </cfRule>
  </conditionalFormatting>
  <conditionalFormatting sqref="J58:N58">
    <cfRule type="expression" dxfId="7" priority="26">
      <formula>$K$54="Pessoa Física"</formula>
    </cfRule>
  </conditionalFormatting>
  <conditionalFormatting sqref="S58:AD58">
    <cfRule type="expression" dxfId="6" priority="25">
      <formula>$K$54="Pessoa Jurídica"</formula>
    </cfRule>
  </conditionalFormatting>
  <conditionalFormatting sqref="AF60:AJ60">
    <cfRule type="expression" dxfId="5" priority="24">
      <formula>$K$54="Pessoa Física"</formula>
    </cfRule>
  </conditionalFormatting>
  <conditionalFormatting sqref="D79:AJ82">
    <cfRule type="expression" dxfId="4" priority="19">
      <formula>$D$79="Os dados foram preenchidos corretamente"</formula>
    </cfRule>
  </conditionalFormatting>
  <conditionalFormatting sqref="D74:AJ74">
    <cfRule type="expression" dxfId="3" priority="2">
      <formula>$D$74="Preencha corretamente a coordenada"</formula>
    </cfRule>
    <cfRule type="expression" dxfId="2" priority="1">
      <formula>$D$74 ="Indique as coordenadas"</formula>
    </cfRule>
  </conditionalFormatting>
  <dataValidations count="6">
    <dataValidation allowBlank="1" showInputMessage="1" showErrorMessage="1" prompt="Indique aqui o código do consumidor interessado cadastrado na CEMIG" sqref="AD54" xr:uid="{2EE7F7C9-E142-4527-B5E0-38115B29D790}"/>
    <dataValidation type="list" allowBlank="1" showInputMessage="1" showErrorMessage="1" sqref="I30" xr:uid="{A050DAA6-6AEF-4EBA-A01B-3D28302306D2}">
      <formula1>"Urbano,Rural"</formula1>
    </dataValidation>
    <dataValidation type="list" allowBlank="1" showInputMessage="1" showErrorMessage="1" sqref="I28:AB28" xr:uid="{107F9457-703E-4EBC-8E75-5A0C1631D2C8}">
      <formula1>Municípios</formula1>
    </dataValidation>
    <dataValidation type="list" allowBlank="1" showInputMessage="1" showErrorMessage="1" sqref="I69:J69 I71:J71" xr:uid="{70C922B1-6DB2-446B-9272-0BF4ABBFE280}">
      <formula1>"22,23,24"</formula1>
    </dataValidation>
    <dataValidation type="textLength" operator="equal" allowBlank="1" showInputMessage="1" showErrorMessage="1" errorTitle="Atenção!" error="Esta célula está configurada para receber 6 caracteres." prompt="Informe os 6 dígitos da Abscissa." sqref="P71:U71 P69:U69" xr:uid="{520A3038-FD75-4F42-9E5E-99180296D0D3}">
      <formula1>6</formula1>
    </dataValidation>
    <dataValidation type="textLength" operator="equal" allowBlank="1" showInputMessage="1" showErrorMessage="1" errorTitle="Atenção!" error="Esta célula está configurada para receber 7 caracteres." prompt="Informe os 7 dígitos da Ordenada" sqref="AC71:AI71 AC69:AI69" xr:uid="{A043A4C3-2D6F-42F0-A0B1-F566AF690D5F}">
      <formula1>7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74" r:id="rId4" name="Check Box 10">
              <controlPr defaultSize="0" autoFill="0" autoLine="0" autoPict="0">
                <anchor moveWithCells="1">
                  <from>
                    <xdr:col>3</xdr:col>
                    <xdr:colOff>57150</xdr:colOff>
                    <xdr:row>13</xdr:row>
                    <xdr:rowOff>123825</xdr:rowOff>
                  </from>
                  <to>
                    <xdr:col>4</xdr:col>
                    <xdr:colOff>9525</xdr:colOff>
                    <xdr:row>15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5" r:id="rId5" name="Check Box 11">
              <controlPr defaultSize="0" autoFill="0" autoLine="0" autoPict="0">
                <anchor moveWithCells="1">
                  <from>
                    <xdr:col>3</xdr:col>
                    <xdr:colOff>57150</xdr:colOff>
                    <xdr:row>14</xdr:row>
                    <xdr:rowOff>247650</xdr:rowOff>
                  </from>
                  <to>
                    <xdr:col>4</xdr:col>
                    <xdr:colOff>19050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6" r:id="rId6" name="Check Box 12">
              <controlPr defaultSize="0" autoFill="0" autoLine="0" autoPict="0">
                <anchor moveWithCells="1">
                  <from>
                    <xdr:col>3</xdr:col>
                    <xdr:colOff>57150</xdr:colOff>
                    <xdr:row>15</xdr:row>
                    <xdr:rowOff>247650</xdr:rowOff>
                  </from>
                  <to>
                    <xdr:col>4</xdr:col>
                    <xdr:colOff>19050</xdr:colOff>
                    <xdr:row>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7" r:id="rId7" name="Check Box 13">
              <controlPr defaultSize="0" autoFill="0" autoLine="0" autoPict="0">
                <anchor moveWithCells="1">
                  <from>
                    <xdr:col>3</xdr:col>
                    <xdr:colOff>57150</xdr:colOff>
                    <xdr:row>16</xdr:row>
                    <xdr:rowOff>247650</xdr:rowOff>
                  </from>
                  <to>
                    <xdr:col>4</xdr:col>
                    <xdr:colOff>19050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8" r:id="rId8" name="Check Box 14">
              <controlPr defaultSize="0" autoFill="0" autoLine="0" autoPict="0">
                <anchor moveWithCells="1">
                  <from>
                    <xdr:col>3</xdr:col>
                    <xdr:colOff>57150</xdr:colOff>
                    <xdr:row>17</xdr:row>
                    <xdr:rowOff>257175</xdr:rowOff>
                  </from>
                  <to>
                    <xdr:col>4</xdr:col>
                    <xdr:colOff>19050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9" r:id="rId9" name="Check Box 15">
              <controlPr locked="0" defaultSize="0" autoFill="0" autoLine="0" autoPict="0">
                <anchor moveWithCells="1">
                  <from>
                    <xdr:col>3</xdr:col>
                    <xdr:colOff>66675</xdr:colOff>
                    <xdr:row>18</xdr:row>
                    <xdr:rowOff>247650</xdr:rowOff>
                  </from>
                  <to>
                    <xdr:col>4</xdr:col>
                    <xdr:colOff>28575</xdr:colOff>
                    <xdr:row>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0" r:id="rId10" name="Check Box 16">
              <controlPr defaultSize="0" autoFill="0" autoLine="0" autoPict="0">
                <anchor moveWithCells="1">
                  <from>
                    <xdr:col>3</xdr:col>
                    <xdr:colOff>57150</xdr:colOff>
                    <xdr:row>18</xdr:row>
                    <xdr:rowOff>257175</xdr:rowOff>
                  </from>
                  <to>
                    <xdr:col>4</xdr:col>
                    <xdr:colOff>19050</xdr:colOff>
                    <xdr:row>20</xdr:row>
                    <xdr:rowOff>19050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46A64C8C-8D1D-4A09-89F2-ECA0D5FC34ED}">
          <x14:formula1>
            <xm:f>Plan3!$AC$2:$AC$3</xm:f>
          </x14:formula1>
          <xm:sqref>K54:T54</xm:sqref>
        </x14:dataValidation>
        <x14:dataValidation type="custom" allowBlank="1" showInputMessage="1" showErrorMessage="1" errorTitle="CNPJ" error="Informe corretamente o CNPJ" prompt="Informe o CNPJ" xr:uid="{F67E2722-059D-4B75-AC08-35CA764C945D}">
          <x14:formula1>
            <xm:f>AND(S58&lt;&gt;0,ISNUMBER(S58),OR(OR(RIGHT(S58,2)*1=Validação!G24*10+Validação!G29*1,RIGHT(S58,2)*1=Validação!G37*10+Validação!G42*1)))</xm:f>
          </x14:formula1>
          <xm:sqref>S58:AD58</xm:sqref>
        </x14:dataValidation>
        <x14:dataValidation type="custom" allowBlank="1" showInputMessage="1" showErrorMessage="1" errorTitle="CPF" error="Informe o CPF corretamente" prompt="Informe o CPF" xr:uid="{41249354-CE95-4DDD-A67B-32519900A9E7}">
          <x14:formula1>
            <xm:f>AND(J58&lt;&gt;0,ISNUMBER(J58),OR(OR(RIGHT(J58,2)*1=Validação!F24*10+Validação!F29*1,RIGHT(J58,2)*1=Validação!F37*10+Validação!F42*1)))</xm:f>
          </x14:formula1>
          <xm:sqref>J58:N58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ABDD0-84FD-4212-B2AE-B326A03C28EA}">
  <dimension ref="B1:K591"/>
  <sheetViews>
    <sheetView showGridLines="0" showRowColHeaders="0" workbookViewId="0">
      <selection activeCell="N18" sqref="N18"/>
    </sheetView>
  </sheetViews>
  <sheetFormatPr defaultRowHeight="15" x14ac:dyDescent="0.25"/>
  <cols>
    <col min="7" max="7" width="9.85546875" customWidth="1"/>
    <col min="8" max="8" width="12.5703125" customWidth="1"/>
    <col min="9" max="9" width="14.42578125" customWidth="1"/>
    <col min="10" max="10" width="23.42578125" customWidth="1"/>
  </cols>
  <sheetData>
    <row r="1" spans="2:11" ht="8.25" customHeight="1" x14ac:dyDescent="0.25"/>
    <row r="2" spans="2:11" ht="24" customHeight="1" x14ac:dyDescent="0.25">
      <c r="B2" s="242" t="s">
        <v>2113</v>
      </c>
      <c r="C2" s="242"/>
      <c r="D2" s="242"/>
      <c r="E2" s="242"/>
      <c r="F2" s="242"/>
      <c r="G2" s="242"/>
      <c r="H2" s="242"/>
      <c r="I2" s="242"/>
      <c r="J2" s="242"/>
    </row>
    <row r="3" spans="2:11" s="12" customFormat="1" ht="3" customHeight="1" x14ac:dyDescent="0.25">
      <c r="B3" s="112"/>
      <c r="C3" s="112"/>
      <c r="D3" s="112"/>
      <c r="E3" s="112"/>
      <c r="F3" s="112"/>
      <c r="G3" s="112"/>
      <c r="H3" s="112"/>
      <c r="I3" s="112"/>
      <c r="J3" s="112"/>
    </row>
    <row r="4" spans="2:11" ht="15.75" customHeight="1" x14ac:dyDescent="0.25">
      <c r="B4" s="243"/>
      <c r="C4" s="243"/>
      <c r="D4" s="243"/>
      <c r="E4" s="68"/>
      <c r="F4" s="68"/>
      <c r="G4" s="68"/>
      <c r="H4" s="68"/>
      <c r="I4" s="68"/>
      <c r="J4" s="113" t="s">
        <v>2469</v>
      </c>
      <c r="K4" s="48"/>
    </row>
    <row r="5" spans="2:11" ht="17.25" customHeight="1" x14ac:dyDescent="0.25">
      <c r="B5" s="117" t="s">
        <v>2474</v>
      </c>
      <c r="C5" s="244"/>
      <c r="D5" s="244"/>
      <c r="E5" s="244"/>
      <c r="F5" s="59"/>
      <c r="G5" s="116" t="s">
        <v>2475</v>
      </c>
      <c r="I5" s="118"/>
      <c r="J5" s="59"/>
      <c r="K5" s="59"/>
    </row>
    <row r="6" spans="2:11" ht="6" customHeight="1" x14ac:dyDescent="0.25">
      <c r="B6" s="106"/>
      <c r="C6" s="106"/>
      <c r="D6" s="106"/>
      <c r="E6" s="106"/>
      <c r="F6" s="106"/>
      <c r="G6" s="106"/>
      <c r="H6" s="106"/>
      <c r="I6" s="106"/>
      <c r="J6" s="106"/>
      <c r="K6" s="48"/>
    </row>
    <row r="7" spans="2:11" ht="6" customHeight="1" x14ac:dyDescent="0.25">
      <c r="B7" s="71"/>
      <c r="C7" s="72"/>
      <c r="D7" s="72"/>
      <c r="E7" s="72"/>
      <c r="F7" s="72"/>
      <c r="G7" s="72"/>
      <c r="H7" s="72"/>
      <c r="I7" s="72"/>
      <c r="J7" s="73"/>
    </row>
    <row r="8" spans="2:11" x14ac:dyDescent="0.25">
      <c r="B8" s="245" t="s">
        <v>2138</v>
      </c>
      <c r="C8" s="246"/>
      <c r="D8" s="246"/>
      <c r="E8" s="74"/>
      <c r="F8" s="74"/>
      <c r="G8" s="74"/>
      <c r="H8" s="74"/>
      <c r="I8" s="74"/>
      <c r="J8" s="114" t="s">
        <v>2470</v>
      </c>
    </row>
    <row r="9" spans="2:11" x14ac:dyDescent="0.25">
      <c r="B9" s="63"/>
      <c r="C9" s="106"/>
      <c r="D9" s="106"/>
      <c r="E9" s="106"/>
      <c r="F9" s="106"/>
      <c r="G9" s="106"/>
      <c r="H9" s="106"/>
      <c r="I9" s="106"/>
      <c r="J9" s="65"/>
    </row>
    <row r="10" spans="2:11" x14ac:dyDescent="0.25">
      <c r="B10" s="63"/>
      <c r="C10" s="106"/>
      <c r="D10" s="106"/>
      <c r="E10" s="106"/>
      <c r="F10" s="106"/>
      <c r="G10" s="106"/>
      <c r="H10" s="106"/>
      <c r="I10" s="106"/>
      <c r="J10" s="65"/>
    </row>
    <row r="11" spans="2:11" x14ac:dyDescent="0.25">
      <c r="B11" s="63"/>
      <c r="C11" s="106"/>
      <c r="D11" s="106"/>
      <c r="E11" s="106"/>
      <c r="F11" s="106"/>
      <c r="G11" s="106"/>
      <c r="H11" s="106"/>
      <c r="I11" s="106"/>
      <c r="J11" s="65"/>
    </row>
    <row r="12" spans="2:11" ht="6" customHeight="1" x14ac:dyDescent="0.25">
      <c r="B12" s="60"/>
      <c r="C12" s="61"/>
      <c r="D12" s="61"/>
      <c r="E12" s="61"/>
      <c r="F12" s="61"/>
      <c r="G12" s="61"/>
      <c r="H12" s="61"/>
      <c r="I12" s="61"/>
      <c r="J12" s="62"/>
    </row>
    <row r="13" spans="2:11" ht="6" customHeight="1" x14ac:dyDescent="0.25">
      <c r="B13" s="63"/>
      <c r="C13" s="106"/>
      <c r="D13" s="106"/>
      <c r="E13" s="106"/>
      <c r="F13" s="106"/>
      <c r="G13" s="106"/>
      <c r="H13" s="106"/>
      <c r="I13" s="106"/>
      <c r="J13" s="65"/>
    </row>
    <row r="14" spans="2:11" x14ac:dyDescent="0.25">
      <c r="B14" s="245" t="s">
        <v>2139</v>
      </c>
      <c r="C14" s="246"/>
      <c r="D14" s="246"/>
      <c r="E14" s="74"/>
      <c r="F14" s="74"/>
      <c r="G14" s="74"/>
      <c r="H14" s="74"/>
      <c r="I14" s="74"/>
      <c r="J14" s="75"/>
    </row>
    <row r="15" spans="2:11" x14ac:dyDescent="0.25">
      <c r="B15" s="63"/>
      <c r="C15" s="106"/>
      <c r="D15" s="106"/>
      <c r="E15" s="106"/>
      <c r="F15" s="106"/>
      <c r="G15" s="106"/>
      <c r="H15" s="106"/>
      <c r="I15" s="106"/>
      <c r="J15" s="65"/>
    </row>
    <row r="16" spans="2:11" ht="6" customHeight="1" x14ac:dyDescent="0.25">
      <c r="B16" s="60"/>
      <c r="C16" s="61"/>
      <c r="D16" s="61"/>
      <c r="E16" s="61"/>
      <c r="F16" s="61"/>
      <c r="G16" s="61"/>
      <c r="H16" s="61"/>
      <c r="I16" s="61"/>
      <c r="J16" s="62"/>
    </row>
    <row r="17" spans="2:10" ht="6" customHeight="1" x14ac:dyDescent="0.25">
      <c r="B17" s="71"/>
      <c r="C17" s="72"/>
      <c r="D17" s="72"/>
      <c r="E17" s="72"/>
      <c r="F17" s="72"/>
      <c r="G17" s="72"/>
      <c r="H17" s="72"/>
      <c r="I17" s="72"/>
      <c r="J17" s="73"/>
    </row>
    <row r="18" spans="2:10" x14ac:dyDescent="0.25">
      <c r="B18" s="240" t="s">
        <v>2115</v>
      </c>
      <c r="C18" s="241"/>
      <c r="D18" s="241"/>
      <c r="E18" s="241"/>
      <c r="F18" s="241"/>
      <c r="G18" s="241"/>
      <c r="H18" s="119"/>
      <c r="I18" s="106" t="s">
        <v>2116</v>
      </c>
      <c r="J18" s="65"/>
    </row>
    <row r="19" spans="2:10" x14ac:dyDescent="0.25">
      <c r="B19" s="240" t="s">
        <v>2117</v>
      </c>
      <c r="C19" s="241"/>
      <c r="D19" s="241"/>
      <c r="E19" s="241"/>
      <c r="F19" s="241"/>
      <c r="G19" s="241"/>
      <c r="H19" s="119"/>
      <c r="I19" s="106" t="s">
        <v>2118</v>
      </c>
      <c r="J19" s="65"/>
    </row>
    <row r="20" spans="2:10" x14ac:dyDescent="0.25">
      <c r="B20" s="240" t="s">
        <v>2119</v>
      </c>
      <c r="C20" s="241"/>
      <c r="D20" s="241"/>
      <c r="E20" s="241"/>
      <c r="F20" s="241"/>
      <c r="G20" s="241"/>
      <c r="H20" s="119"/>
      <c r="I20" s="106" t="s">
        <v>2120</v>
      </c>
      <c r="J20" s="65"/>
    </row>
    <row r="21" spans="2:10" x14ac:dyDescent="0.25">
      <c r="B21" s="240" t="s">
        <v>2121</v>
      </c>
      <c r="C21" s="241"/>
      <c r="D21" s="241"/>
      <c r="E21" s="241"/>
      <c r="F21" s="241"/>
      <c r="G21" s="241"/>
      <c r="H21" s="119"/>
      <c r="I21" s="106" t="s">
        <v>2120</v>
      </c>
      <c r="J21" s="65"/>
    </row>
    <row r="22" spans="2:10" x14ac:dyDescent="0.25">
      <c r="B22" s="240" t="s">
        <v>2122</v>
      </c>
      <c r="C22" s="241"/>
      <c r="D22" s="241"/>
      <c r="E22" s="241"/>
      <c r="F22" s="241"/>
      <c r="G22" s="241"/>
      <c r="H22" s="119"/>
      <c r="I22" s="106"/>
      <c r="J22" s="65"/>
    </row>
    <row r="23" spans="2:10" x14ac:dyDescent="0.25">
      <c r="B23" s="240" t="s">
        <v>2123</v>
      </c>
      <c r="C23" s="241"/>
      <c r="D23" s="241"/>
      <c r="E23" s="241"/>
      <c r="F23" s="241"/>
      <c r="G23" s="241"/>
      <c r="H23" s="119"/>
      <c r="I23" s="106"/>
      <c r="J23" s="65"/>
    </row>
    <row r="24" spans="2:10" x14ac:dyDescent="0.25">
      <c r="B24" s="240" t="s">
        <v>2124</v>
      </c>
      <c r="C24" s="241"/>
      <c r="D24" s="241"/>
      <c r="E24" s="241"/>
      <c r="F24" s="241"/>
      <c r="G24" s="241"/>
      <c r="H24" s="120"/>
      <c r="I24" s="106"/>
      <c r="J24" s="65"/>
    </row>
    <row r="25" spans="2:10" ht="6" customHeight="1" x14ac:dyDescent="0.25">
      <c r="B25" s="60"/>
      <c r="C25" s="61"/>
      <c r="D25" s="61"/>
      <c r="E25" s="61"/>
      <c r="F25" s="61"/>
      <c r="G25" s="61"/>
      <c r="H25" s="61"/>
      <c r="I25" s="61"/>
      <c r="J25" s="62"/>
    </row>
    <row r="26" spans="2:10" ht="6" customHeight="1" x14ac:dyDescent="0.25">
      <c r="B26" s="63"/>
      <c r="C26" s="106"/>
      <c r="D26" s="106"/>
      <c r="E26" s="106"/>
      <c r="F26" s="106"/>
      <c r="G26" s="106"/>
      <c r="H26" s="106"/>
      <c r="I26" s="106"/>
      <c r="J26" s="65"/>
    </row>
    <row r="27" spans="2:10" x14ac:dyDescent="0.25">
      <c r="B27" s="253" t="s">
        <v>2140</v>
      </c>
      <c r="C27" s="254"/>
      <c r="D27" s="254"/>
      <c r="E27" s="74"/>
      <c r="F27" s="74"/>
      <c r="G27" s="74"/>
      <c r="H27" s="74"/>
      <c r="I27" s="74"/>
      <c r="J27" s="75"/>
    </row>
    <row r="28" spans="2:10" ht="8.25" customHeight="1" x14ac:dyDescent="0.25">
      <c r="B28" s="63"/>
      <c r="C28" s="106"/>
      <c r="D28" s="106"/>
      <c r="E28" s="106"/>
      <c r="F28" s="106"/>
      <c r="G28" s="106"/>
      <c r="H28" s="106"/>
      <c r="I28" s="106"/>
      <c r="J28" s="65"/>
    </row>
    <row r="29" spans="2:10" x14ac:dyDescent="0.25">
      <c r="B29" s="63"/>
      <c r="C29" s="106"/>
      <c r="D29" s="119"/>
      <c r="E29" s="106"/>
      <c r="F29" s="106"/>
      <c r="G29" s="106"/>
      <c r="H29" s="121"/>
      <c r="I29" s="106"/>
      <c r="J29" s="65"/>
    </row>
    <row r="30" spans="2:10" x14ac:dyDescent="0.25">
      <c r="B30" s="63"/>
      <c r="C30" s="106"/>
      <c r="D30" s="119"/>
      <c r="E30" s="106"/>
      <c r="F30" s="106"/>
      <c r="G30" s="106"/>
      <c r="H30" s="106"/>
      <c r="I30" s="106"/>
      <c r="J30" s="65"/>
    </row>
    <row r="31" spans="2:10" x14ac:dyDescent="0.25">
      <c r="B31" s="60"/>
      <c r="C31" s="61"/>
      <c r="D31" s="61"/>
      <c r="E31" s="61"/>
      <c r="F31" s="61"/>
      <c r="G31" s="61"/>
      <c r="H31" s="61"/>
      <c r="I31" s="61"/>
      <c r="J31" s="62"/>
    </row>
    <row r="32" spans="2:10" ht="6" customHeight="1" x14ac:dyDescent="0.25">
      <c r="B32" s="63"/>
      <c r="C32" s="106"/>
      <c r="D32" s="106"/>
      <c r="E32" s="106"/>
      <c r="F32" s="106"/>
      <c r="G32" s="106"/>
      <c r="H32" s="106"/>
      <c r="I32" s="106"/>
      <c r="J32" s="65"/>
    </row>
    <row r="33" spans="2:10" x14ac:dyDescent="0.25">
      <c r="B33" s="253" t="s">
        <v>2141</v>
      </c>
      <c r="C33" s="254"/>
      <c r="D33" s="254"/>
      <c r="E33" s="254"/>
      <c r="F33" s="254"/>
      <c r="G33" s="254"/>
      <c r="H33" s="254"/>
      <c r="I33" s="74"/>
      <c r="J33" s="75"/>
    </row>
    <row r="34" spans="2:10" ht="9.75" customHeight="1" x14ac:dyDescent="0.25">
      <c r="B34" s="63"/>
      <c r="C34" s="106"/>
      <c r="D34" s="106"/>
      <c r="E34" s="106"/>
      <c r="F34" s="106"/>
      <c r="G34" s="106"/>
      <c r="H34" s="106"/>
      <c r="I34" s="106"/>
      <c r="J34" s="65"/>
    </row>
    <row r="35" spans="2:10" ht="20.100000000000001" customHeight="1" x14ac:dyDescent="0.25">
      <c r="B35" s="63"/>
      <c r="C35" s="106"/>
      <c r="D35" s="106"/>
      <c r="E35" s="106"/>
      <c r="F35" s="106"/>
      <c r="G35" s="106"/>
      <c r="H35" s="106"/>
      <c r="I35" s="106"/>
      <c r="J35" s="65"/>
    </row>
    <row r="36" spans="2:10" ht="20.100000000000001" customHeight="1" x14ac:dyDescent="0.25">
      <c r="B36" s="63"/>
      <c r="C36" s="106"/>
      <c r="D36" s="106"/>
      <c r="E36" s="106"/>
      <c r="F36" s="106"/>
      <c r="G36" s="106"/>
      <c r="H36" s="106"/>
      <c r="I36" s="106"/>
      <c r="J36" s="65"/>
    </row>
    <row r="37" spans="2:10" ht="20.100000000000001" customHeight="1" x14ac:dyDescent="0.25">
      <c r="B37" s="63"/>
      <c r="C37" s="106"/>
      <c r="D37" s="106"/>
      <c r="E37" s="247"/>
      <c r="F37" s="247"/>
      <c r="G37" s="106" t="s">
        <v>2125</v>
      </c>
      <c r="H37" s="106"/>
      <c r="I37" s="106"/>
      <c r="J37" s="65"/>
    </row>
    <row r="38" spans="2:10" ht="20.100000000000001" customHeight="1" x14ac:dyDescent="0.25">
      <c r="B38" s="63"/>
      <c r="C38" s="106"/>
      <c r="D38" s="106"/>
      <c r="E38" s="106"/>
      <c r="F38" s="119"/>
      <c r="G38" s="106" t="s">
        <v>2125</v>
      </c>
      <c r="H38" s="249"/>
      <c r="I38" s="249"/>
      <c r="J38" s="66" t="s">
        <v>2120</v>
      </c>
    </row>
    <row r="39" spans="2:10" ht="20.100000000000001" customHeight="1" x14ac:dyDescent="0.25">
      <c r="B39" s="63"/>
      <c r="C39" s="106"/>
      <c r="D39" s="106"/>
      <c r="E39" s="106"/>
      <c r="F39" s="106"/>
      <c r="G39" s="106"/>
      <c r="H39" s="248"/>
      <c r="I39" s="248"/>
      <c r="J39" s="115" t="s">
        <v>2120</v>
      </c>
    </row>
    <row r="40" spans="2:10" ht="20.100000000000001" customHeight="1" x14ac:dyDescent="0.25">
      <c r="B40" s="63"/>
      <c r="C40" s="106"/>
      <c r="D40" s="106"/>
      <c r="E40" s="106"/>
      <c r="F40" s="106"/>
      <c r="G40" s="106"/>
      <c r="H40" s="248"/>
      <c r="I40" s="248"/>
      <c r="J40" s="66" t="s">
        <v>2120</v>
      </c>
    </row>
    <row r="41" spans="2:10" ht="20.100000000000001" customHeight="1" x14ac:dyDescent="0.25">
      <c r="B41" s="63"/>
      <c r="C41" s="106"/>
      <c r="D41" s="247"/>
      <c r="E41" s="247"/>
      <c r="F41" s="247"/>
      <c r="G41" s="106"/>
      <c r="H41" s="248"/>
      <c r="I41" s="248"/>
      <c r="J41" s="66" t="s">
        <v>2120</v>
      </c>
    </row>
    <row r="42" spans="2:10" ht="6" customHeight="1" x14ac:dyDescent="0.25">
      <c r="B42" s="60"/>
      <c r="C42" s="61"/>
      <c r="D42" s="61"/>
      <c r="E42" s="61"/>
      <c r="F42" s="61"/>
      <c r="G42" s="61"/>
      <c r="H42" s="61"/>
      <c r="I42" s="61"/>
      <c r="J42" s="62"/>
    </row>
    <row r="43" spans="2:10" ht="6" customHeight="1" x14ac:dyDescent="0.25">
      <c r="B43" s="63"/>
      <c r="C43" s="106"/>
      <c r="D43" s="106"/>
      <c r="E43" s="106"/>
      <c r="F43" s="106"/>
      <c r="G43" s="106"/>
      <c r="H43" s="106"/>
      <c r="I43" s="106"/>
      <c r="J43" s="65"/>
    </row>
    <row r="44" spans="2:10" x14ac:dyDescent="0.25">
      <c r="B44" s="104" t="s">
        <v>2142</v>
      </c>
      <c r="C44" s="105"/>
      <c r="D44" s="105"/>
      <c r="E44" s="105"/>
      <c r="F44" s="105"/>
      <c r="G44" s="105"/>
      <c r="H44" s="105"/>
      <c r="I44" s="105"/>
      <c r="J44" s="108"/>
    </row>
    <row r="45" spans="2:10" x14ac:dyDescent="0.25">
      <c r="B45" s="250"/>
      <c r="C45" s="251"/>
      <c r="D45" s="251"/>
      <c r="E45" s="251"/>
      <c r="F45" s="251"/>
      <c r="G45" s="251"/>
      <c r="H45" s="251"/>
      <c r="I45" s="251"/>
      <c r="J45" s="252"/>
    </row>
    <row r="46" spans="2:10" ht="6" customHeight="1" x14ac:dyDescent="0.25">
      <c r="B46" s="60"/>
      <c r="C46" s="61"/>
      <c r="D46" s="61"/>
      <c r="E46" s="61"/>
      <c r="F46" s="61"/>
      <c r="G46" s="61"/>
      <c r="H46" s="61"/>
      <c r="I46" s="61"/>
      <c r="J46" s="62"/>
    </row>
    <row r="47" spans="2:10" ht="6" customHeight="1" x14ac:dyDescent="0.25">
      <c r="B47" s="63"/>
      <c r="C47" s="106"/>
      <c r="D47" s="106"/>
      <c r="E47" s="106"/>
      <c r="F47" s="106"/>
      <c r="G47" s="106"/>
      <c r="H47" s="106"/>
      <c r="I47" s="106"/>
      <c r="J47" s="65"/>
    </row>
    <row r="48" spans="2:10" x14ac:dyDescent="0.25">
      <c r="B48" s="104" t="s">
        <v>2143</v>
      </c>
      <c r="C48" s="109"/>
      <c r="D48" s="109"/>
      <c r="E48" s="109"/>
      <c r="F48" s="109"/>
      <c r="G48" s="109"/>
      <c r="H48" s="109"/>
      <c r="I48" s="109"/>
      <c r="J48" s="75"/>
    </row>
    <row r="49" spans="2:10" x14ac:dyDescent="0.25">
      <c r="B49" s="63"/>
      <c r="C49" s="106" t="s">
        <v>2126</v>
      </c>
      <c r="D49" s="121"/>
      <c r="E49" s="106" t="s">
        <v>2127</v>
      </c>
      <c r="F49" s="69"/>
      <c r="G49" s="106" t="s">
        <v>2128</v>
      </c>
      <c r="H49" s="106"/>
      <c r="I49" s="119"/>
      <c r="J49" s="65"/>
    </row>
    <row r="50" spans="2:10" ht="6" customHeight="1" x14ac:dyDescent="0.25">
      <c r="B50" s="60"/>
      <c r="C50" s="61"/>
      <c r="D50" s="61"/>
      <c r="E50" s="61"/>
      <c r="F50" s="61"/>
      <c r="G50" s="61"/>
      <c r="H50" s="61"/>
      <c r="I50" s="61"/>
      <c r="J50" s="62"/>
    </row>
    <row r="51" spans="2:10" ht="6" customHeight="1" x14ac:dyDescent="0.25">
      <c r="B51" s="71"/>
      <c r="C51" s="72"/>
      <c r="D51" s="72"/>
      <c r="E51" s="72"/>
      <c r="F51" s="72"/>
      <c r="G51" s="72"/>
      <c r="H51" s="72"/>
      <c r="I51" s="72"/>
      <c r="J51" s="73"/>
    </row>
    <row r="52" spans="2:10" x14ac:dyDescent="0.25">
      <c r="B52" s="253" t="s">
        <v>2144</v>
      </c>
      <c r="C52" s="254"/>
      <c r="D52" s="254"/>
      <c r="E52" s="254"/>
      <c r="F52" s="254"/>
      <c r="G52" s="254"/>
      <c r="H52" s="74"/>
      <c r="I52" s="74"/>
      <c r="J52" s="75"/>
    </row>
    <row r="53" spans="2:10" x14ac:dyDescent="0.25">
      <c r="B53" s="63"/>
      <c r="C53" s="106" t="s">
        <v>2129</v>
      </c>
      <c r="D53" s="48"/>
      <c r="E53" s="48"/>
      <c r="F53" s="247"/>
      <c r="G53" s="247"/>
      <c r="H53" s="247"/>
      <c r="I53" s="48"/>
      <c r="J53" s="78"/>
    </row>
    <row r="54" spans="2:10" x14ac:dyDescent="0.25">
      <c r="B54" s="63"/>
      <c r="C54" s="260" t="s">
        <v>2130</v>
      </c>
      <c r="D54" s="260"/>
      <c r="E54" s="260"/>
      <c r="F54" s="247"/>
      <c r="G54" s="247"/>
      <c r="H54" s="103" t="s">
        <v>2125</v>
      </c>
      <c r="I54" s="106"/>
      <c r="J54" s="65"/>
    </row>
    <row r="55" spans="2:10" ht="7.5" customHeight="1" x14ac:dyDescent="0.25">
      <c r="B55" s="60"/>
      <c r="C55" s="61"/>
      <c r="D55" s="61"/>
      <c r="E55" s="61"/>
      <c r="F55" s="61"/>
      <c r="G55" s="61"/>
      <c r="H55" s="61"/>
      <c r="I55" s="61"/>
      <c r="J55" s="62"/>
    </row>
    <row r="56" spans="2:10" ht="6" customHeight="1" x14ac:dyDescent="0.25">
      <c r="B56" s="63"/>
      <c r="C56" s="106"/>
      <c r="D56" s="106"/>
      <c r="E56" s="106"/>
      <c r="F56" s="106"/>
      <c r="G56" s="106"/>
      <c r="H56" s="106"/>
      <c r="I56" s="106"/>
      <c r="J56" s="65"/>
    </row>
    <row r="57" spans="2:10" x14ac:dyDescent="0.25">
      <c r="B57" s="257" t="s">
        <v>2145</v>
      </c>
      <c r="C57" s="258"/>
      <c r="D57" s="258"/>
      <c r="E57" s="258"/>
      <c r="F57" s="258"/>
      <c r="G57" s="258"/>
      <c r="H57" s="258"/>
      <c r="I57" s="258"/>
      <c r="J57" s="259"/>
    </row>
    <row r="58" spans="2:10" ht="6.75" customHeight="1" x14ac:dyDescent="0.25">
      <c r="B58" s="60"/>
      <c r="C58" s="61"/>
      <c r="D58" s="61"/>
      <c r="E58" s="61"/>
      <c r="F58" s="61"/>
      <c r="G58" s="61"/>
      <c r="H58" s="61"/>
      <c r="I58" s="61"/>
      <c r="J58" s="62"/>
    </row>
    <row r="59" spans="2:10" x14ac:dyDescent="0.25">
      <c r="B59" s="63"/>
      <c r="C59" s="106"/>
      <c r="D59" s="106"/>
      <c r="E59" s="106"/>
      <c r="F59" s="106"/>
      <c r="G59" s="106"/>
      <c r="H59" s="106"/>
      <c r="I59" s="106"/>
      <c r="J59" s="65"/>
    </row>
    <row r="60" spans="2:10" x14ac:dyDescent="0.25">
      <c r="B60" s="58" t="s">
        <v>2131</v>
      </c>
      <c r="C60" s="106"/>
      <c r="D60" s="106"/>
      <c r="E60" s="106"/>
      <c r="F60" s="106"/>
      <c r="G60" s="106"/>
      <c r="H60" s="106"/>
      <c r="I60" s="119"/>
      <c r="J60" s="65" t="s">
        <v>2132</v>
      </c>
    </row>
    <row r="61" spans="2:10" x14ac:dyDescent="0.25">
      <c r="B61" s="58" t="s">
        <v>2133</v>
      </c>
      <c r="C61" s="106"/>
      <c r="D61" s="106"/>
      <c r="E61" s="106"/>
      <c r="F61" s="106"/>
      <c r="G61" s="106"/>
      <c r="H61" s="106"/>
      <c r="I61" s="119"/>
      <c r="J61" s="65" t="s">
        <v>2125</v>
      </c>
    </row>
    <row r="62" spans="2:10" ht="6" customHeight="1" x14ac:dyDescent="0.25">
      <c r="B62" s="60"/>
      <c r="C62" s="61"/>
      <c r="D62" s="61"/>
      <c r="E62" s="61"/>
      <c r="F62" s="61"/>
      <c r="G62" s="61"/>
      <c r="H62" s="61"/>
      <c r="I62" s="61"/>
      <c r="J62" s="62"/>
    </row>
    <row r="63" spans="2:10" ht="9.75" customHeight="1" x14ac:dyDescent="0.25">
      <c r="B63" s="71"/>
      <c r="C63" s="72"/>
      <c r="D63" s="72"/>
      <c r="E63" s="72"/>
      <c r="F63" s="72"/>
      <c r="G63" s="72"/>
      <c r="H63" s="72"/>
      <c r="I63" s="72"/>
      <c r="J63" s="73"/>
    </row>
    <row r="64" spans="2:10" x14ac:dyDescent="0.25">
      <c r="B64" s="257" t="s">
        <v>2134</v>
      </c>
      <c r="C64" s="258"/>
      <c r="D64" s="258"/>
      <c r="E64" s="258"/>
      <c r="F64" s="258"/>
      <c r="G64" s="258"/>
      <c r="H64" s="258"/>
      <c r="I64" s="258"/>
      <c r="J64" s="259"/>
    </row>
    <row r="65" spans="2:10" x14ac:dyDescent="0.25">
      <c r="B65" s="58" t="s">
        <v>2471</v>
      </c>
      <c r="C65" s="106"/>
      <c r="D65" s="106"/>
      <c r="E65" s="106"/>
      <c r="F65" s="106"/>
      <c r="G65" s="106"/>
      <c r="H65" s="106"/>
      <c r="I65" s="106"/>
      <c r="J65" s="65"/>
    </row>
    <row r="66" spans="2:10" x14ac:dyDescent="0.25">
      <c r="B66" s="63" t="s">
        <v>2135</v>
      </c>
      <c r="C66" s="106"/>
      <c r="D66" s="106"/>
      <c r="E66" s="106"/>
      <c r="F66" s="106"/>
      <c r="G66" s="106"/>
      <c r="H66" s="106"/>
      <c r="I66" s="106"/>
      <c r="J66" s="65"/>
    </row>
    <row r="67" spans="2:10" x14ac:dyDescent="0.25">
      <c r="B67" s="58" t="s">
        <v>2136</v>
      </c>
      <c r="C67" s="106"/>
      <c r="D67" s="106"/>
      <c r="E67" s="106"/>
      <c r="F67" s="106"/>
      <c r="G67" s="106"/>
      <c r="H67" s="106"/>
      <c r="I67" s="106"/>
      <c r="J67" s="65"/>
    </row>
    <row r="68" spans="2:10" x14ac:dyDescent="0.25">
      <c r="B68" s="63" t="s">
        <v>2137</v>
      </c>
      <c r="C68" s="106"/>
      <c r="D68" s="106"/>
      <c r="E68" s="106"/>
      <c r="F68" s="106"/>
      <c r="G68" s="106"/>
      <c r="H68" s="106"/>
      <c r="I68" s="106"/>
      <c r="J68" s="65"/>
    </row>
    <row r="69" spans="2:10" ht="12" customHeight="1" x14ac:dyDescent="0.25">
      <c r="B69" s="60"/>
      <c r="C69" s="61"/>
      <c r="D69" s="61"/>
      <c r="E69" s="61"/>
      <c r="F69" s="61"/>
      <c r="G69" s="61"/>
      <c r="H69" s="61"/>
      <c r="I69" s="61"/>
      <c r="J69" s="62"/>
    </row>
    <row r="72" spans="2:10" ht="6" customHeight="1" x14ac:dyDescent="0.25">
      <c r="B72" s="71"/>
      <c r="C72" s="72"/>
      <c r="D72" s="72"/>
      <c r="E72" s="72"/>
      <c r="F72" s="72"/>
      <c r="G72" s="72"/>
      <c r="H72" s="72"/>
      <c r="I72" s="72"/>
      <c r="J72" s="73"/>
    </row>
    <row r="73" spans="2:10" x14ac:dyDescent="0.25">
      <c r="B73" s="255" t="s">
        <v>2138</v>
      </c>
      <c r="C73" s="256"/>
      <c r="D73" s="256"/>
      <c r="E73" s="122"/>
      <c r="F73" s="122"/>
      <c r="G73" s="122"/>
      <c r="H73" s="122"/>
      <c r="I73" s="122"/>
      <c r="J73" s="123" t="s">
        <v>2472</v>
      </c>
    </row>
    <row r="74" spans="2:10" x14ac:dyDescent="0.25">
      <c r="B74" s="63"/>
      <c r="C74" s="106"/>
      <c r="D74" s="106"/>
      <c r="E74" s="106"/>
      <c r="F74" s="106"/>
      <c r="G74" s="106"/>
      <c r="H74" s="106"/>
      <c r="I74" s="106"/>
      <c r="J74" s="65"/>
    </row>
    <row r="75" spans="2:10" x14ac:dyDescent="0.25">
      <c r="B75" s="63"/>
      <c r="C75" s="106"/>
      <c r="D75" s="106"/>
      <c r="E75" s="106"/>
      <c r="F75" s="106"/>
      <c r="G75" s="106"/>
      <c r="H75" s="106"/>
      <c r="I75" s="106"/>
      <c r="J75" s="65"/>
    </row>
    <row r="76" spans="2:10" x14ac:dyDescent="0.25">
      <c r="B76" s="63"/>
      <c r="C76" s="106"/>
      <c r="D76" s="106"/>
      <c r="E76" s="106"/>
      <c r="F76" s="106"/>
      <c r="G76" s="106"/>
      <c r="H76" s="106"/>
      <c r="I76" s="106"/>
      <c r="J76" s="65"/>
    </row>
    <row r="77" spans="2:10" ht="6" customHeight="1" x14ac:dyDescent="0.25">
      <c r="B77" s="60"/>
      <c r="C77" s="61"/>
      <c r="D77" s="61"/>
      <c r="E77" s="61"/>
      <c r="F77" s="61"/>
      <c r="G77" s="61"/>
      <c r="H77" s="61"/>
      <c r="I77" s="61"/>
      <c r="J77" s="62"/>
    </row>
    <row r="78" spans="2:10" ht="6" customHeight="1" x14ac:dyDescent="0.25">
      <c r="B78" s="63"/>
      <c r="C78" s="64"/>
      <c r="D78" s="64"/>
      <c r="E78" s="64"/>
      <c r="F78" s="64"/>
      <c r="G78" s="64"/>
      <c r="H78" s="64"/>
      <c r="I78" s="64"/>
      <c r="J78" s="65"/>
    </row>
    <row r="79" spans="2:10" x14ac:dyDescent="0.25">
      <c r="B79" s="245" t="s">
        <v>2139</v>
      </c>
      <c r="C79" s="246"/>
      <c r="D79" s="246"/>
      <c r="E79" s="76"/>
      <c r="F79" s="76"/>
      <c r="G79" s="76"/>
      <c r="H79" s="76"/>
      <c r="I79" s="76"/>
      <c r="J79" s="75"/>
    </row>
    <row r="80" spans="2:10" x14ac:dyDescent="0.25">
      <c r="B80" s="63"/>
      <c r="C80" s="64"/>
      <c r="D80" s="64"/>
      <c r="E80" s="64"/>
      <c r="F80" s="64"/>
      <c r="G80" s="64"/>
      <c r="H80" s="64"/>
      <c r="I80" s="64"/>
      <c r="J80" s="65"/>
    </row>
    <row r="81" spans="2:10" ht="6" customHeight="1" x14ac:dyDescent="0.25">
      <c r="B81" s="60"/>
      <c r="C81" s="61"/>
      <c r="D81" s="61"/>
      <c r="E81" s="61"/>
      <c r="F81" s="61"/>
      <c r="G81" s="61"/>
      <c r="H81" s="61"/>
      <c r="I81" s="61"/>
      <c r="J81" s="62"/>
    </row>
    <row r="82" spans="2:10" ht="6" customHeight="1" x14ac:dyDescent="0.25">
      <c r="B82" s="71"/>
      <c r="C82" s="72"/>
      <c r="D82" s="72"/>
      <c r="E82" s="72"/>
      <c r="F82" s="72"/>
      <c r="G82" s="72"/>
      <c r="H82" s="72"/>
      <c r="I82" s="72"/>
      <c r="J82" s="73"/>
    </row>
    <row r="83" spans="2:10" x14ac:dyDescent="0.25">
      <c r="B83" s="240" t="s">
        <v>2115</v>
      </c>
      <c r="C83" s="241"/>
      <c r="D83" s="241"/>
      <c r="E83" s="241"/>
      <c r="F83" s="241"/>
      <c r="G83" s="241"/>
      <c r="H83" s="119"/>
      <c r="I83" s="106" t="s">
        <v>2116</v>
      </c>
      <c r="J83" s="65"/>
    </row>
    <row r="84" spans="2:10" x14ac:dyDescent="0.25">
      <c r="B84" s="240" t="s">
        <v>2117</v>
      </c>
      <c r="C84" s="241"/>
      <c r="D84" s="241"/>
      <c r="E84" s="241"/>
      <c r="F84" s="241"/>
      <c r="G84" s="241"/>
      <c r="H84" s="119"/>
      <c r="I84" s="106" t="s">
        <v>2118</v>
      </c>
      <c r="J84" s="65"/>
    </row>
    <row r="85" spans="2:10" x14ac:dyDescent="0.25">
      <c r="B85" s="240" t="s">
        <v>2119</v>
      </c>
      <c r="C85" s="241"/>
      <c r="D85" s="241"/>
      <c r="E85" s="241"/>
      <c r="F85" s="241"/>
      <c r="G85" s="241"/>
      <c r="H85" s="119"/>
      <c r="I85" s="106" t="s">
        <v>2120</v>
      </c>
      <c r="J85" s="65"/>
    </row>
    <row r="86" spans="2:10" x14ac:dyDescent="0.25">
      <c r="B86" s="240" t="s">
        <v>2121</v>
      </c>
      <c r="C86" s="241"/>
      <c r="D86" s="241"/>
      <c r="E86" s="241"/>
      <c r="F86" s="241"/>
      <c r="G86" s="241"/>
      <c r="H86" s="119"/>
      <c r="I86" s="106" t="s">
        <v>2120</v>
      </c>
      <c r="J86" s="65"/>
    </row>
    <row r="87" spans="2:10" x14ac:dyDescent="0.25">
      <c r="B87" s="240" t="s">
        <v>2122</v>
      </c>
      <c r="C87" s="241"/>
      <c r="D87" s="241"/>
      <c r="E87" s="241"/>
      <c r="F87" s="241"/>
      <c r="G87" s="241"/>
      <c r="H87" s="119"/>
      <c r="I87" s="106"/>
      <c r="J87" s="65"/>
    </row>
    <row r="88" spans="2:10" x14ac:dyDescent="0.25">
      <c r="B88" s="240" t="s">
        <v>2123</v>
      </c>
      <c r="C88" s="241"/>
      <c r="D88" s="241"/>
      <c r="E88" s="241"/>
      <c r="F88" s="241"/>
      <c r="G88" s="241"/>
      <c r="H88" s="119"/>
      <c r="I88" s="106"/>
      <c r="J88" s="65"/>
    </row>
    <row r="89" spans="2:10" x14ac:dyDescent="0.25">
      <c r="B89" s="240" t="s">
        <v>2124</v>
      </c>
      <c r="C89" s="241"/>
      <c r="D89" s="241"/>
      <c r="E89" s="241"/>
      <c r="F89" s="241"/>
      <c r="G89" s="241"/>
      <c r="H89" s="120"/>
      <c r="I89" s="106"/>
      <c r="J89" s="65"/>
    </row>
    <row r="90" spans="2:10" ht="3" customHeight="1" x14ac:dyDescent="0.25">
      <c r="B90" s="60"/>
      <c r="C90" s="61"/>
      <c r="D90" s="61"/>
      <c r="E90" s="61"/>
      <c r="F90" s="61"/>
      <c r="G90" s="61"/>
      <c r="H90" s="61"/>
      <c r="I90" s="61"/>
      <c r="J90" s="62"/>
    </row>
    <row r="91" spans="2:10" ht="3" customHeight="1" x14ac:dyDescent="0.25">
      <c r="B91" s="71"/>
      <c r="C91" s="72"/>
      <c r="D91" s="72"/>
      <c r="E91" s="72"/>
      <c r="F91" s="72"/>
      <c r="G91" s="72"/>
      <c r="H91" s="72"/>
      <c r="I91" s="72"/>
      <c r="J91" s="73"/>
    </row>
    <row r="92" spans="2:10" x14ac:dyDescent="0.25">
      <c r="B92" s="253" t="s">
        <v>2140</v>
      </c>
      <c r="C92" s="254"/>
      <c r="D92" s="254"/>
      <c r="E92" s="74"/>
      <c r="F92" s="74"/>
      <c r="G92" s="74"/>
      <c r="H92" s="74"/>
      <c r="I92" s="74"/>
      <c r="J92" s="75"/>
    </row>
    <row r="93" spans="2:10" ht="3" customHeight="1" x14ac:dyDescent="0.25">
      <c r="B93" s="63"/>
      <c r="C93" s="106"/>
      <c r="D93" s="106"/>
      <c r="E93" s="106"/>
      <c r="F93" s="106"/>
      <c r="G93" s="106"/>
      <c r="H93" s="106"/>
      <c r="I93" s="106"/>
      <c r="J93" s="65"/>
    </row>
    <row r="94" spans="2:10" x14ac:dyDescent="0.25">
      <c r="B94" s="63"/>
      <c r="C94" s="106"/>
      <c r="D94" s="119"/>
      <c r="E94" s="106"/>
      <c r="F94" s="106"/>
      <c r="G94" s="106"/>
      <c r="H94" s="121"/>
      <c r="I94" s="106"/>
      <c r="J94" s="65"/>
    </row>
    <row r="95" spans="2:10" x14ac:dyDescent="0.25">
      <c r="B95" s="63"/>
      <c r="C95" s="106"/>
      <c r="D95" s="119"/>
      <c r="E95" s="106"/>
      <c r="F95" s="106"/>
      <c r="G95" s="106"/>
      <c r="H95" s="106"/>
      <c r="I95" s="106"/>
      <c r="J95" s="65"/>
    </row>
    <row r="96" spans="2:10" ht="3" customHeight="1" x14ac:dyDescent="0.25">
      <c r="B96" s="60"/>
      <c r="C96" s="61"/>
      <c r="D96" s="61"/>
      <c r="E96" s="61"/>
      <c r="F96" s="61"/>
      <c r="G96" s="61"/>
      <c r="H96" s="61"/>
      <c r="I96" s="61"/>
      <c r="J96" s="62"/>
    </row>
    <row r="97" spans="2:10" ht="3" customHeight="1" x14ac:dyDescent="0.25">
      <c r="B97" s="63"/>
      <c r="C97" s="64"/>
      <c r="D97" s="64"/>
      <c r="E97" s="64"/>
      <c r="F97" s="64"/>
      <c r="G97" s="64"/>
      <c r="H97" s="64"/>
      <c r="I97" s="64"/>
      <c r="J97" s="65"/>
    </row>
    <row r="98" spans="2:10" x14ac:dyDescent="0.25">
      <c r="B98" s="253" t="s">
        <v>2141</v>
      </c>
      <c r="C98" s="264"/>
      <c r="D98" s="264"/>
      <c r="E98" s="264"/>
      <c r="F98" s="264"/>
      <c r="G98" s="264"/>
      <c r="H98" s="264"/>
      <c r="I98" s="76"/>
      <c r="J98" s="75"/>
    </row>
    <row r="99" spans="2:10" ht="3" customHeight="1" x14ac:dyDescent="0.25">
      <c r="B99" s="63"/>
      <c r="C99" s="64"/>
      <c r="D99" s="64"/>
      <c r="E99" s="64"/>
      <c r="F99" s="64"/>
      <c r="G99" s="64"/>
      <c r="H99" s="64"/>
      <c r="I99" s="64"/>
      <c r="J99" s="65"/>
    </row>
    <row r="100" spans="2:10" x14ac:dyDescent="0.25">
      <c r="B100" s="63"/>
      <c r="C100" s="64"/>
      <c r="D100" s="64"/>
      <c r="E100" s="64"/>
      <c r="F100" s="64"/>
      <c r="G100" s="64"/>
      <c r="H100" s="64"/>
      <c r="I100" s="64"/>
      <c r="J100" s="65"/>
    </row>
    <row r="101" spans="2:10" x14ac:dyDescent="0.25">
      <c r="B101" s="63"/>
      <c r="C101" s="64"/>
      <c r="D101" s="64"/>
      <c r="E101" s="64"/>
      <c r="F101" s="64"/>
      <c r="G101" s="64"/>
      <c r="H101" s="64"/>
      <c r="I101" s="64"/>
      <c r="J101" s="65"/>
    </row>
    <row r="102" spans="2:10" x14ac:dyDescent="0.25">
      <c r="B102" s="63"/>
      <c r="C102" s="64"/>
      <c r="D102" s="64"/>
      <c r="E102" s="247"/>
      <c r="F102" s="247"/>
      <c r="G102" s="64" t="s">
        <v>2125</v>
      </c>
      <c r="H102" s="64"/>
      <c r="I102" s="64"/>
      <c r="J102" s="65"/>
    </row>
    <row r="103" spans="2:10" x14ac:dyDescent="0.25">
      <c r="B103" s="63"/>
      <c r="C103" s="64"/>
      <c r="D103" s="64"/>
      <c r="E103" s="64"/>
      <c r="F103" s="119"/>
      <c r="G103" s="64" t="s">
        <v>2125</v>
      </c>
      <c r="H103" s="249"/>
      <c r="I103" s="249"/>
      <c r="J103" s="66" t="s">
        <v>2120</v>
      </c>
    </row>
    <row r="104" spans="2:10" ht="15.75" x14ac:dyDescent="0.25">
      <c r="B104" s="63"/>
      <c r="C104" s="64"/>
      <c r="D104" s="64"/>
      <c r="E104" s="64"/>
      <c r="F104" s="64"/>
      <c r="G104" s="64"/>
      <c r="H104" s="248"/>
      <c r="I104" s="248"/>
      <c r="J104" s="115" t="s">
        <v>2120</v>
      </c>
    </row>
    <row r="105" spans="2:10" x14ac:dyDescent="0.25">
      <c r="B105" s="63"/>
      <c r="C105" s="64"/>
      <c r="D105" s="64"/>
      <c r="E105" s="64"/>
      <c r="F105" s="64"/>
      <c r="G105" s="64"/>
      <c r="H105" s="248"/>
      <c r="I105" s="248"/>
      <c r="J105" s="66" t="s">
        <v>2120</v>
      </c>
    </row>
    <row r="106" spans="2:10" x14ac:dyDescent="0.25">
      <c r="B106" s="63"/>
      <c r="C106" s="64"/>
      <c r="D106" s="247"/>
      <c r="E106" s="247"/>
      <c r="F106" s="247"/>
      <c r="G106" s="64"/>
      <c r="H106" s="248"/>
      <c r="I106" s="248"/>
      <c r="J106" s="66" t="s">
        <v>2120</v>
      </c>
    </row>
    <row r="107" spans="2:10" x14ac:dyDescent="0.25">
      <c r="B107" s="60"/>
      <c r="C107" s="61"/>
      <c r="D107" s="61"/>
      <c r="E107" s="61"/>
      <c r="F107" s="61"/>
      <c r="G107" s="61"/>
      <c r="H107" s="61"/>
      <c r="I107" s="61"/>
      <c r="J107" s="62"/>
    </row>
    <row r="108" spans="2:10" ht="3" customHeight="1" x14ac:dyDescent="0.25">
      <c r="B108" s="63"/>
      <c r="C108" s="64"/>
      <c r="D108" s="64"/>
      <c r="E108" s="64"/>
      <c r="F108" s="64"/>
      <c r="G108" s="64"/>
      <c r="H108" s="64"/>
      <c r="I108" s="64"/>
      <c r="J108" s="65"/>
    </row>
    <row r="109" spans="2:10" x14ac:dyDescent="0.25">
      <c r="B109" s="104" t="s">
        <v>2142</v>
      </c>
      <c r="C109" s="107"/>
      <c r="D109" s="107"/>
      <c r="E109" s="107"/>
      <c r="F109" s="107"/>
      <c r="G109" s="107"/>
      <c r="H109" s="107"/>
      <c r="I109" s="107"/>
      <c r="J109" s="108"/>
    </row>
    <row r="110" spans="2:10" ht="3" customHeight="1" x14ac:dyDescent="0.25">
      <c r="B110" s="261"/>
      <c r="C110" s="262"/>
      <c r="D110" s="262"/>
      <c r="E110" s="262"/>
      <c r="F110" s="262"/>
      <c r="G110" s="262"/>
      <c r="H110" s="262"/>
      <c r="I110" s="262"/>
      <c r="J110" s="263"/>
    </row>
    <row r="111" spans="2:10" ht="3" customHeight="1" x14ac:dyDescent="0.25">
      <c r="B111" s="60"/>
      <c r="C111" s="61"/>
      <c r="D111" s="61"/>
      <c r="E111" s="61"/>
      <c r="F111" s="61"/>
      <c r="G111" s="61"/>
      <c r="H111" s="61"/>
      <c r="I111" s="61"/>
      <c r="J111" s="62"/>
    </row>
    <row r="112" spans="2:10" ht="3" customHeight="1" x14ac:dyDescent="0.25">
      <c r="B112" s="63"/>
      <c r="C112" s="64"/>
      <c r="D112" s="64"/>
      <c r="E112" s="64"/>
      <c r="F112" s="64"/>
      <c r="G112" s="64"/>
      <c r="H112" s="64"/>
      <c r="I112" s="64"/>
      <c r="J112" s="65"/>
    </row>
    <row r="113" spans="2:10" x14ac:dyDescent="0.25">
      <c r="B113" s="104" t="s">
        <v>2143</v>
      </c>
      <c r="C113" s="77"/>
      <c r="D113" s="77"/>
      <c r="E113" s="77"/>
      <c r="F113" s="77"/>
      <c r="G113" s="77"/>
      <c r="H113" s="77"/>
      <c r="I113" s="77"/>
      <c r="J113" s="75"/>
    </row>
    <row r="114" spans="2:10" x14ac:dyDescent="0.25">
      <c r="B114" s="63"/>
      <c r="C114" s="64" t="s">
        <v>2126</v>
      </c>
      <c r="D114" s="121"/>
      <c r="E114" s="64" t="s">
        <v>2127</v>
      </c>
      <c r="F114" s="67"/>
      <c r="G114" s="64" t="s">
        <v>2128</v>
      </c>
      <c r="H114" s="64"/>
      <c r="I114" s="119"/>
      <c r="J114" s="65"/>
    </row>
    <row r="115" spans="2:10" ht="3" customHeight="1" x14ac:dyDescent="0.25">
      <c r="B115" s="60"/>
      <c r="C115" s="61"/>
      <c r="D115" s="61"/>
      <c r="E115" s="61"/>
      <c r="F115" s="61"/>
      <c r="G115" s="61"/>
      <c r="H115" s="61"/>
      <c r="I115" s="61"/>
      <c r="J115" s="62"/>
    </row>
    <row r="116" spans="2:10" ht="3" customHeight="1" x14ac:dyDescent="0.25">
      <c r="B116" s="71"/>
      <c r="C116" s="72"/>
      <c r="D116" s="72"/>
      <c r="E116" s="72"/>
      <c r="F116" s="72"/>
      <c r="G116" s="72"/>
      <c r="H116" s="72"/>
      <c r="I116" s="72"/>
      <c r="J116" s="73"/>
    </row>
    <row r="117" spans="2:10" x14ac:dyDescent="0.25">
      <c r="B117" s="253" t="s">
        <v>2144</v>
      </c>
      <c r="C117" s="254"/>
      <c r="D117" s="254"/>
      <c r="E117" s="254"/>
      <c r="F117" s="254"/>
      <c r="G117" s="254"/>
      <c r="H117" s="74"/>
      <c r="I117" s="74"/>
      <c r="J117" s="75"/>
    </row>
    <row r="118" spans="2:10" x14ac:dyDescent="0.25">
      <c r="B118" s="63"/>
      <c r="C118" s="106" t="s">
        <v>2129</v>
      </c>
      <c r="D118" s="48"/>
      <c r="E118" s="48"/>
      <c r="F118" s="247"/>
      <c r="G118" s="247"/>
      <c r="H118" s="247"/>
      <c r="I118" s="48"/>
      <c r="J118" s="78"/>
    </row>
    <row r="119" spans="2:10" x14ac:dyDescent="0.25">
      <c r="B119" s="63"/>
      <c r="C119" s="260" t="s">
        <v>2130</v>
      </c>
      <c r="D119" s="260"/>
      <c r="E119" s="260"/>
      <c r="F119" s="247"/>
      <c r="G119" s="247"/>
      <c r="H119" s="103" t="s">
        <v>2125</v>
      </c>
      <c r="I119" s="106"/>
      <c r="J119" s="65"/>
    </row>
    <row r="120" spans="2:10" x14ac:dyDescent="0.25">
      <c r="B120" s="60"/>
      <c r="C120" s="61"/>
      <c r="D120" s="61"/>
      <c r="E120" s="61"/>
      <c r="F120" s="61"/>
      <c r="G120" s="61"/>
      <c r="H120" s="61"/>
      <c r="I120" s="61"/>
      <c r="J120" s="62"/>
    </row>
    <row r="121" spans="2:10" x14ac:dyDescent="0.25">
      <c r="B121" s="63"/>
      <c r="C121" s="64"/>
      <c r="D121" s="64"/>
      <c r="E121" s="64"/>
      <c r="F121" s="64"/>
      <c r="G121" s="64"/>
      <c r="H121" s="64"/>
      <c r="I121" s="64"/>
      <c r="J121" s="65"/>
    </row>
    <row r="122" spans="2:10" x14ac:dyDescent="0.25">
      <c r="B122" s="257" t="s">
        <v>2145</v>
      </c>
      <c r="C122" s="265"/>
      <c r="D122" s="265"/>
      <c r="E122" s="265"/>
      <c r="F122" s="265"/>
      <c r="G122" s="265"/>
      <c r="H122" s="265"/>
      <c r="I122" s="265"/>
      <c r="J122" s="259"/>
    </row>
    <row r="123" spans="2:10" ht="6" customHeight="1" x14ac:dyDescent="0.25">
      <c r="B123" s="60"/>
      <c r="C123" s="61"/>
      <c r="D123" s="61"/>
      <c r="E123" s="61"/>
      <c r="F123" s="61"/>
      <c r="G123" s="61"/>
      <c r="H123" s="61"/>
      <c r="I123" s="61"/>
      <c r="J123" s="62"/>
    </row>
    <row r="124" spans="2:10" ht="6" customHeight="1" x14ac:dyDescent="0.25">
      <c r="B124" s="63"/>
      <c r="C124" s="64"/>
      <c r="D124" s="64"/>
      <c r="E124" s="64"/>
      <c r="F124" s="64"/>
      <c r="G124" s="64"/>
      <c r="H124" s="64"/>
      <c r="I124" s="64"/>
      <c r="J124" s="65"/>
    </row>
    <row r="125" spans="2:10" x14ac:dyDescent="0.25">
      <c r="B125" s="58" t="s">
        <v>2131</v>
      </c>
      <c r="C125" s="64"/>
      <c r="D125" s="64"/>
      <c r="E125" s="64"/>
      <c r="F125" s="64"/>
      <c r="G125" s="64"/>
      <c r="H125" s="64"/>
      <c r="I125" s="119"/>
      <c r="J125" s="65" t="s">
        <v>2132</v>
      </c>
    </row>
    <row r="126" spans="2:10" x14ac:dyDescent="0.25">
      <c r="B126" s="58" t="s">
        <v>2133</v>
      </c>
      <c r="C126" s="64"/>
      <c r="D126" s="64"/>
      <c r="E126" s="64"/>
      <c r="F126" s="64"/>
      <c r="G126" s="64"/>
      <c r="H126" s="64"/>
      <c r="I126" s="119"/>
      <c r="J126" s="65" t="s">
        <v>2125</v>
      </c>
    </row>
    <row r="127" spans="2:10" ht="6" customHeight="1" x14ac:dyDescent="0.25">
      <c r="B127" s="60"/>
      <c r="C127" s="61"/>
      <c r="D127" s="61"/>
      <c r="E127" s="61"/>
      <c r="F127" s="61"/>
      <c r="G127" s="61"/>
      <c r="H127" s="61"/>
      <c r="I127" s="61"/>
      <c r="J127" s="62"/>
    </row>
    <row r="130" spans="2:10" ht="6" customHeight="1" x14ac:dyDescent="0.25">
      <c r="B130" s="71"/>
      <c r="C130" s="72"/>
      <c r="D130" s="72"/>
      <c r="E130" s="72"/>
      <c r="F130" s="72"/>
      <c r="G130" s="72"/>
      <c r="H130" s="72"/>
      <c r="I130" s="72"/>
      <c r="J130" s="73"/>
    </row>
    <row r="131" spans="2:10" x14ac:dyDescent="0.25">
      <c r="B131" s="266" t="s">
        <v>2138</v>
      </c>
      <c r="C131" s="267"/>
      <c r="D131" s="267"/>
      <c r="E131" s="124"/>
      <c r="F131" s="124"/>
      <c r="G131" s="124"/>
      <c r="H131" s="124"/>
      <c r="I131" s="124"/>
      <c r="J131" s="125" t="s">
        <v>2473</v>
      </c>
    </row>
    <row r="132" spans="2:10" x14ac:dyDescent="0.25">
      <c r="B132" s="63"/>
      <c r="C132" s="106"/>
      <c r="D132" s="106"/>
      <c r="E132" s="106"/>
      <c r="F132" s="106"/>
      <c r="G132" s="106"/>
      <c r="H132" s="106"/>
      <c r="I132" s="106"/>
      <c r="J132" s="65"/>
    </row>
    <row r="133" spans="2:10" x14ac:dyDescent="0.25">
      <c r="B133" s="63"/>
      <c r="C133" s="106"/>
      <c r="D133" s="106"/>
      <c r="E133" s="106"/>
      <c r="F133" s="106"/>
      <c r="G133" s="106"/>
      <c r="H133" s="106"/>
      <c r="I133" s="106"/>
      <c r="J133" s="65"/>
    </row>
    <row r="134" spans="2:10" x14ac:dyDescent="0.25">
      <c r="B134" s="63"/>
      <c r="C134" s="106"/>
      <c r="D134" s="106"/>
      <c r="E134" s="106"/>
      <c r="F134" s="106"/>
      <c r="G134" s="106"/>
      <c r="H134" s="106"/>
      <c r="I134" s="106"/>
      <c r="J134" s="65"/>
    </row>
    <row r="135" spans="2:10" ht="6" customHeight="1" x14ac:dyDescent="0.25">
      <c r="B135" s="60"/>
      <c r="C135" s="61"/>
      <c r="D135" s="61"/>
      <c r="E135" s="61"/>
      <c r="F135" s="61"/>
      <c r="G135" s="61"/>
      <c r="H135" s="61"/>
      <c r="I135" s="61"/>
      <c r="J135" s="62"/>
    </row>
    <row r="136" spans="2:10" ht="6" customHeight="1" x14ac:dyDescent="0.25">
      <c r="B136" s="63"/>
      <c r="C136" s="64"/>
      <c r="D136" s="64"/>
      <c r="E136" s="64"/>
      <c r="F136" s="64"/>
      <c r="G136" s="64"/>
      <c r="H136" s="64"/>
      <c r="I136" s="64"/>
      <c r="J136" s="65"/>
    </row>
    <row r="137" spans="2:10" x14ac:dyDescent="0.25">
      <c r="B137" s="245" t="s">
        <v>2139</v>
      </c>
      <c r="C137" s="246"/>
      <c r="D137" s="246"/>
      <c r="E137" s="76"/>
      <c r="F137" s="76"/>
      <c r="G137" s="76"/>
      <c r="H137" s="76"/>
      <c r="I137" s="76"/>
      <c r="J137" s="75"/>
    </row>
    <row r="138" spans="2:10" x14ac:dyDescent="0.25">
      <c r="B138" s="63"/>
      <c r="C138" s="64"/>
      <c r="D138" s="64"/>
      <c r="E138" s="64"/>
      <c r="F138" s="64"/>
      <c r="G138" s="64"/>
      <c r="H138" s="64"/>
      <c r="I138" s="64"/>
      <c r="J138" s="65"/>
    </row>
    <row r="139" spans="2:10" ht="6" customHeight="1" x14ac:dyDescent="0.25">
      <c r="B139" s="60"/>
      <c r="C139" s="61"/>
      <c r="D139" s="61"/>
      <c r="E139" s="61"/>
      <c r="F139" s="61"/>
      <c r="G139" s="61"/>
      <c r="H139" s="61"/>
      <c r="I139" s="61"/>
      <c r="J139" s="62"/>
    </row>
    <row r="140" spans="2:10" ht="6" customHeight="1" x14ac:dyDescent="0.25">
      <c r="B140" s="71"/>
      <c r="C140" s="72"/>
      <c r="D140" s="72"/>
      <c r="E140" s="72"/>
      <c r="F140" s="72"/>
      <c r="G140" s="72"/>
      <c r="H140" s="72"/>
      <c r="I140" s="72"/>
      <c r="J140" s="73"/>
    </row>
    <row r="141" spans="2:10" x14ac:dyDescent="0.25">
      <c r="B141" s="240" t="s">
        <v>2115</v>
      </c>
      <c r="C141" s="241"/>
      <c r="D141" s="241"/>
      <c r="E141" s="241"/>
      <c r="F141" s="241"/>
      <c r="G141" s="241"/>
      <c r="H141" s="119"/>
      <c r="I141" s="106" t="s">
        <v>2116</v>
      </c>
      <c r="J141" s="65"/>
    </row>
    <row r="142" spans="2:10" x14ac:dyDescent="0.25">
      <c r="B142" s="240" t="s">
        <v>2117</v>
      </c>
      <c r="C142" s="241"/>
      <c r="D142" s="241"/>
      <c r="E142" s="241"/>
      <c r="F142" s="241"/>
      <c r="G142" s="241"/>
      <c r="H142" s="119"/>
      <c r="I142" s="106" t="s">
        <v>2118</v>
      </c>
      <c r="J142" s="65"/>
    </row>
    <row r="143" spans="2:10" x14ac:dyDescent="0.25">
      <c r="B143" s="240" t="s">
        <v>2119</v>
      </c>
      <c r="C143" s="241"/>
      <c r="D143" s="241"/>
      <c r="E143" s="241"/>
      <c r="F143" s="241"/>
      <c r="G143" s="241"/>
      <c r="H143" s="119"/>
      <c r="I143" s="106" t="s">
        <v>2120</v>
      </c>
      <c r="J143" s="65"/>
    </row>
    <row r="144" spans="2:10" x14ac:dyDescent="0.25">
      <c r="B144" s="240" t="s">
        <v>2121</v>
      </c>
      <c r="C144" s="241"/>
      <c r="D144" s="241"/>
      <c r="E144" s="241"/>
      <c r="F144" s="241"/>
      <c r="G144" s="241"/>
      <c r="H144" s="119"/>
      <c r="I144" s="106" t="s">
        <v>2120</v>
      </c>
      <c r="J144" s="65"/>
    </row>
    <row r="145" spans="2:10" x14ac:dyDescent="0.25">
      <c r="B145" s="240" t="s">
        <v>2122</v>
      </c>
      <c r="C145" s="241"/>
      <c r="D145" s="241"/>
      <c r="E145" s="241"/>
      <c r="F145" s="241"/>
      <c r="G145" s="241"/>
      <c r="H145" s="119"/>
      <c r="I145" s="106"/>
      <c r="J145" s="65"/>
    </row>
    <row r="146" spans="2:10" x14ac:dyDescent="0.25">
      <c r="B146" s="240" t="s">
        <v>2123</v>
      </c>
      <c r="C146" s="241"/>
      <c r="D146" s="241"/>
      <c r="E146" s="241"/>
      <c r="F146" s="241"/>
      <c r="G146" s="241"/>
      <c r="H146" s="119"/>
      <c r="I146" s="106"/>
      <c r="J146" s="65"/>
    </row>
    <row r="147" spans="2:10" x14ac:dyDescent="0.25">
      <c r="B147" s="240" t="s">
        <v>2124</v>
      </c>
      <c r="C147" s="241"/>
      <c r="D147" s="241"/>
      <c r="E147" s="241"/>
      <c r="F147" s="241"/>
      <c r="G147" s="241"/>
      <c r="H147" s="120"/>
      <c r="I147" s="106"/>
      <c r="J147" s="65"/>
    </row>
    <row r="148" spans="2:10" ht="6" customHeight="1" x14ac:dyDescent="0.25">
      <c r="B148" s="60"/>
      <c r="C148" s="61"/>
      <c r="D148" s="61"/>
      <c r="E148" s="61"/>
      <c r="F148" s="61"/>
      <c r="G148" s="61"/>
      <c r="H148" s="61"/>
      <c r="I148" s="61"/>
      <c r="J148" s="62"/>
    </row>
    <row r="149" spans="2:10" ht="6" customHeight="1" x14ac:dyDescent="0.25">
      <c r="B149" s="71"/>
      <c r="C149" s="72"/>
      <c r="D149" s="72"/>
      <c r="E149" s="72"/>
      <c r="F149" s="72"/>
      <c r="G149" s="72"/>
      <c r="H149" s="72"/>
      <c r="I149" s="72"/>
      <c r="J149" s="73"/>
    </row>
    <row r="150" spans="2:10" x14ac:dyDescent="0.25">
      <c r="B150" s="253" t="s">
        <v>2140</v>
      </c>
      <c r="C150" s="254"/>
      <c r="D150" s="254"/>
      <c r="E150" s="74"/>
      <c r="F150" s="74"/>
      <c r="G150" s="74"/>
      <c r="H150" s="74"/>
      <c r="I150" s="74"/>
      <c r="J150" s="75"/>
    </row>
    <row r="151" spans="2:10" ht="8.25" customHeight="1" x14ac:dyDescent="0.25">
      <c r="B151" s="63"/>
      <c r="C151" s="106"/>
      <c r="D151" s="106"/>
      <c r="E151" s="106"/>
      <c r="F151" s="106"/>
      <c r="G151" s="106"/>
      <c r="H151" s="106"/>
      <c r="I151" s="106"/>
      <c r="J151" s="65"/>
    </row>
    <row r="152" spans="2:10" x14ac:dyDescent="0.25">
      <c r="B152" s="63"/>
      <c r="C152" s="106"/>
      <c r="D152" s="119"/>
      <c r="E152" s="106"/>
      <c r="F152" s="106"/>
      <c r="G152" s="106"/>
      <c r="H152" s="121"/>
      <c r="I152" s="106"/>
      <c r="J152" s="65"/>
    </row>
    <row r="153" spans="2:10" x14ac:dyDescent="0.25">
      <c r="B153" s="63"/>
      <c r="C153" s="106"/>
      <c r="D153" s="119"/>
      <c r="E153" s="106"/>
      <c r="F153" s="106"/>
      <c r="G153" s="106"/>
      <c r="H153" s="106"/>
      <c r="I153" s="106"/>
      <c r="J153" s="65"/>
    </row>
    <row r="154" spans="2:10" x14ac:dyDescent="0.25">
      <c r="B154" s="60"/>
      <c r="C154" s="61"/>
      <c r="D154" s="61"/>
      <c r="E154" s="61"/>
      <c r="F154" s="61"/>
      <c r="G154" s="61"/>
      <c r="H154" s="61"/>
      <c r="I154" s="61"/>
      <c r="J154" s="62"/>
    </row>
    <row r="155" spans="2:10" ht="6" customHeight="1" x14ac:dyDescent="0.25">
      <c r="B155" s="63"/>
      <c r="C155" s="64"/>
      <c r="D155" s="64"/>
      <c r="E155" s="64"/>
      <c r="F155" s="64"/>
      <c r="G155" s="64"/>
      <c r="H155" s="64"/>
      <c r="I155" s="64"/>
      <c r="J155" s="65"/>
    </row>
    <row r="156" spans="2:10" x14ac:dyDescent="0.25">
      <c r="B156" s="253" t="s">
        <v>2141</v>
      </c>
      <c r="C156" s="264"/>
      <c r="D156" s="264"/>
      <c r="E156" s="264"/>
      <c r="F156" s="264"/>
      <c r="G156" s="264"/>
      <c r="H156" s="264"/>
      <c r="I156" s="76"/>
      <c r="J156" s="75"/>
    </row>
    <row r="157" spans="2:10" ht="9.75" customHeight="1" x14ac:dyDescent="0.25">
      <c r="B157" s="63"/>
      <c r="C157" s="64"/>
      <c r="D157" s="64"/>
      <c r="E157" s="64"/>
      <c r="F157" s="64"/>
      <c r="G157" s="64"/>
      <c r="H157" s="64"/>
      <c r="I157" s="64"/>
      <c r="J157" s="65"/>
    </row>
    <row r="158" spans="2:10" ht="20.100000000000001" customHeight="1" x14ac:dyDescent="0.25">
      <c r="B158" s="63"/>
      <c r="C158" s="64"/>
      <c r="D158" s="64"/>
      <c r="E158" s="64"/>
      <c r="F158" s="64"/>
      <c r="G158" s="64"/>
      <c r="H158" s="64"/>
      <c r="I158" s="64"/>
      <c r="J158" s="65"/>
    </row>
    <row r="159" spans="2:10" ht="20.100000000000001" customHeight="1" x14ac:dyDescent="0.25">
      <c r="B159" s="63"/>
      <c r="C159" s="64"/>
      <c r="D159" s="64"/>
      <c r="E159" s="64"/>
      <c r="F159" s="64"/>
      <c r="G159" s="64"/>
      <c r="H159" s="64"/>
      <c r="I159" s="64"/>
      <c r="J159" s="65"/>
    </row>
    <row r="160" spans="2:10" ht="20.100000000000001" customHeight="1" x14ac:dyDescent="0.25">
      <c r="B160" s="63"/>
      <c r="C160" s="64"/>
      <c r="D160" s="64"/>
      <c r="E160" s="247"/>
      <c r="F160" s="247"/>
      <c r="G160" s="64" t="s">
        <v>2125</v>
      </c>
      <c r="H160" s="64"/>
      <c r="I160" s="64"/>
      <c r="J160" s="65"/>
    </row>
    <row r="161" spans="2:10" ht="20.100000000000001" customHeight="1" x14ac:dyDescent="0.25">
      <c r="B161" s="63"/>
      <c r="C161" s="64"/>
      <c r="D161" s="64"/>
      <c r="E161" s="64"/>
      <c r="F161" s="119"/>
      <c r="G161" s="64" t="s">
        <v>2125</v>
      </c>
      <c r="H161" s="249"/>
      <c r="I161" s="249"/>
      <c r="J161" s="66" t="s">
        <v>2120</v>
      </c>
    </row>
    <row r="162" spans="2:10" ht="20.100000000000001" customHeight="1" x14ac:dyDescent="0.25">
      <c r="B162" s="63"/>
      <c r="C162" s="64"/>
      <c r="D162" s="64"/>
      <c r="E162" s="64"/>
      <c r="F162" s="64"/>
      <c r="G162" s="64"/>
      <c r="H162" s="248"/>
      <c r="I162" s="248"/>
      <c r="J162" s="115" t="s">
        <v>2120</v>
      </c>
    </row>
    <row r="163" spans="2:10" ht="20.100000000000001" customHeight="1" x14ac:dyDescent="0.25">
      <c r="B163" s="63"/>
      <c r="C163" s="64"/>
      <c r="D163" s="64"/>
      <c r="E163" s="64"/>
      <c r="F163" s="64"/>
      <c r="G163" s="64"/>
      <c r="H163" s="248"/>
      <c r="I163" s="248"/>
      <c r="J163" s="66" t="s">
        <v>2120</v>
      </c>
    </row>
    <row r="164" spans="2:10" ht="20.100000000000001" customHeight="1" x14ac:dyDescent="0.25">
      <c r="B164" s="63"/>
      <c r="C164" s="64"/>
      <c r="D164" s="247"/>
      <c r="E164" s="247"/>
      <c r="F164" s="247"/>
      <c r="G164" s="64"/>
      <c r="H164" s="248"/>
      <c r="I164" s="248"/>
      <c r="J164" s="66" t="s">
        <v>2120</v>
      </c>
    </row>
    <row r="165" spans="2:10" ht="6" customHeight="1" x14ac:dyDescent="0.25">
      <c r="B165" s="60"/>
      <c r="C165" s="61"/>
      <c r="D165" s="61"/>
      <c r="E165" s="61"/>
      <c r="F165" s="61"/>
      <c r="G165" s="61"/>
      <c r="H165" s="61"/>
      <c r="I165" s="61"/>
      <c r="J165" s="62"/>
    </row>
    <row r="166" spans="2:10" ht="6" customHeight="1" x14ac:dyDescent="0.25">
      <c r="B166" s="63"/>
      <c r="C166" s="64"/>
      <c r="D166" s="64"/>
      <c r="E166" s="64"/>
      <c r="F166" s="64"/>
      <c r="G166" s="64"/>
      <c r="H166" s="64"/>
      <c r="I166" s="64"/>
      <c r="J166" s="65"/>
    </row>
    <row r="167" spans="2:10" x14ac:dyDescent="0.25">
      <c r="B167" s="104" t="s">
        <v>2142</v>
      </c>
      <c r="C167" s="107"/>
      <c r="D167" s="107"/>
      <c r="E167" s="107"/>
      <c r="F167" s="107"/>
      <c r="G167" s="107"/>
      <c r="H167" s="107"/>
      <c r="I167" s="107"/>
      <c r="J167" s="108"/>
    </row>
    <row r="168" spans="2:10" x14ac:dyDescent="0.25">
      <c r="B168" s="250"/>
      <c r="C168" s="251"/>
      <c r="D168" s="251"/>
      <c r="E168" s="251"/>
      <c r="F168" s="251"/>
      <c r="G168" s="251"/>
      <c r="H168" s="251"/>
      <c r="I168" s="251"/>
      <c r="J168" s="252"/>
    </row>
    <row r="169" spans="2:10" ht="6" customHeight="1" x14ac:dyDescent="0.25">
      <c r="B169" s="60"/>
      <c r="C169" s="61"/>
      <c r="D169" s="61"/>
      <c r="E169" s="61"/>
      <c r="F169" s="61"/>
      <c r="G169" s="61"/>
      <c r="H169" s="61"/>
      <c r="I169" s="61"/>
      <c r="J169" s="62"/>
    </row>
    <row r="170" spans="2:10" ht="6" customHeight="1" x14ac:dyDescent="0.25">
      <c r="B170" s="63"/>
      <c r="C170" s="64"/>
      <c r="D170" s="64"/>
      <c r="E170" s="64"/>
      <c r="F170" s="64"/>
      <c r="G170" s="64"/>
      <c r="H170" s="64"/>
      <c r="I170" s="64"/>
      <c r="J170" s="65"/>
    </row>
    <row r="171" spans="2:10" x14ac:dyDescent="0.25">
      <c r="B171" s="104" t="s">
        <v>2143</v>
      </c>
      <c r="C171" s="77"/>
      <c r="D171" s="77"/>
      <c r="E171" s="77"/>
      <c r="F171" s="77"/>
      <c r="G171" s="77"/>
      <c r="H171" s="77"/>
      <c r="I171" s="77"/>
      <c r="J171" s="75"/>
    </row>
    <row r="172" spans="2:10" x14ac:dyDescent="0.25">
      <c r="B172" s="63"/>
      <c r="C172" s="64" t="s">
        <v>2126</v>
      </c>
      <c r="D172" s="121"/>
      <c r="E172" s="64" t="s">
        <v>2127</v>
      </c>
      <c r="F172" s="67"/>
      <c r="G172" s="64" t="s">
        <v>2128</v>
      </c>
      <c r="H172" s="64"/>
      <c r="I172" s="119"/>
      <c r="J172" s="65"/>
    </row>
    <row r="173" spans="2:10" ht="6" customHeight="1" x14ac:dyDescent="0.25">
      <c r="B173" s="60"/>
      <c r="C173" s="61"/>
      <c r="D173" s="61"/>
      <c r="E173" s="61"/>
      <c r="F173" s="61"/>
      <c r="G173" s="61"/>
      <c r="H173" s="61"/>
      <c r="I173" s="61"/>
      <c r="J173" s="62"/>
    </row>
    <row r="174" spans="2:10" ht="6" customHeight="1" x14ac:dyDescent="0.25">
      <c r="B174" s="71"/>
      <c r="C174" s="72"/>
      <c r="D174" s="72"/>
      <c r="E174" s="72"/>
      <c r="F174" s="72"/>
      <c r="G174" s="72"/>
      <c r="H174" s="72"/>
      <c r="I174" s="72"/>
      <c r="J174" s="73"/>
    </row>
    <row r="175" spans="2:10" x14ac:dyDescent="0.25">
      <c r="B175" s="253" t="s">
        <v>2144</v>
      </c>
      <c r="C175" s="254"/>
      <c r="D175" s="254"/>
      <c r="E175" s="254"/>
      <c r="F175" s="254"/>
      <c r="G175" s="254"/>
      <c r="H175" s="74"/>
      <c r="I175" s="74"/>
      <c r="J175" s="75"/>
    </row>
    <row r="176" spans="2:10" x14ac:dyDescent="0.25">
      <c r="B176" s="63"/>
      <c r="C176" s="106" t="s">
        <v>2129</v>
      </c>
      <c r="D176" s="48"/>
      <c r="E176" s="48"/>
      <c r="F176" s="247"/>
      <c r="G176" s="247"/>
      <c r="H176" s="247"/>
      <c r="I176" s="48"/>
      <c r="J176" s="78"/>
    </row>
    <row r="177" spans="2:10" x14ac:dyDescent="0.25">
      <c r="B177" s="63"/>
      <c r="C177" s="260" t="s">
        <v>2130</v>
      </c>
      <c r="D177" s="260"/>
      <c r="E177" s="260"/>
      <c r="F177" s="247"/>
      <c r="G177" s="247"/>
      <c r="H177" s="103" t="s">
        <v>2125</v>
      </c>
      <c r="I177" s="106"/>
      <c r="J177" s="65"/>
    </row>
    <row r="178" spans="2:10" ht="7.5" customHeight="1" x14ac:dyDescent="0.25">
      <c r="B178" s="60"/>
      <c r="C178" s="61"/>
      <c r="D178" s="61"/>
      <c r="E178" s="61"/>
      <c r="F178" s="61"/>
      <c r="G178" s="61"/>
      <c r="H178" s="61"/>
      <c r="I178" s="61"/>
      <c r="J178" s="62"/>
    </row>
    <row r="179" spans="2:10" ht="6" customHeight="1" x14ac:dyDescent="0.25">
      <c r="B179" s="63"/>
      <c r="C179" s="64"/>
      <c r="D179" s="64"/>
      <c r="E179" s="64"/>
      <c r="F179" s="64"/>
      <c r="G179" s="64"/>
      <c r="H179" s="64"/>
      <c r="I179" s="64"/>
      <c r="J179" s="65"/>
    </row>
    <row r="180" spans="2:10" x14ac:dyDescent="0.25">
      <c r="B180" s="257" t="s">
        <v>2145</v>
      </c>
      <c r="C180" s="265"/>
      <c r="D180" s="265"/>
      <c r="E180" s="265"/>
      <c r="F180" s="265"/>
      <c r="G180" s="265"/>
      <c r="H180" s="265"/>
      <c r="I180" s="265"/>
      <c r="J180" s="259"/>
    </row>
    <row r="181" spans="2:10" ht="6.75" customHeight="1" x14ac:dyDescent="0.25">
      <c r="B181" s="60"/>
      <c r="C181" s="61"/>
      <c r="D181" s="61"/>
      <c r="E181" s="61"/>
      <c r="F181" s="61"/>
      <c r="G181" s="61"/>
      <c r="H181" s="61"/>
      <c r="I181" s="61"/>
      <c r="J181" s="62"/>
    </row>
    <row r="182" spans="2:10" x14ac:dyDescent="0.25">
      <c r="B182" s="63"/>
      <c r="C182" s="64"/>
      <c r="D182" s="64"/>
      <c r="E182" s="64"/>
      <c r="F182" s="64"/>
      <c r="G182" s="64"/>
      <c r="H182" s="64"/>
      <c r="I182" s="64"/>
      <c r="J182" s="65"/>
    </row>
    <row r="183" spans="2:10" x14ac:dyDescent="0.25">
      <c r="B183" s="58" t="s">
        <v>2131</v>
      </c>
      <c r="C183" s="64"/>
      <c r="D183" s="64"/>
      <c r="E183" s="64"/>
      <c r="F183" s="64"/>
      <c r="G183" s="64"/>
      <c r="H183" s="64"/>
      <c r="I183" s="119"/>
      <c r="J183" s="65" t="s">
        <v>2132</v>
      </c>
    </row>
    <row r="184" spans="2:10" x14ac:dyDescent="0.25">
      <c r="B184" s="58" t="s">
        <v>2133</v>
      </c>
      <c r="C184" s="64"/>
      <c r="D184" s="64"/>
      <c r="E184" s="64"/>
      <c r="F184" s="64"/>
      <c r="G184" s="64"/>
      <c r="H184" s="64"/>
      <c r="I184" s="119"/>
      <c r="J184" s="65" t="s">
        <v>2125</v>
      </c>
    </row>
    <row r="185" spans="2:10" ht="6" customHeight="1" x14ac:dyDescent="0.25">
      <c r="B185" s="60"/>
      <c r="C185" s="61"/>
      <c r="D185" s="61"/>
      <c r="E185" s="61"/>
      <c r="F185" s="61"/>
      <c r="G185" s="61"/>
      <c r="H185" s="61"/>
      <c r="I185" s="61"/>
      <c r="J185" s="62"/>
    </row>
    <row r="188" spans="2:10" ht="6" customHeight="1" x14ac:dyDescent="0.25">
      <c r="B188" s="71"/>
      <c r="C188" s="72"/>
      <c r="D188" s="72"/>
      <c r="E188" s="72"/>
      <c r="F188" s="72"/>
      <c r="G188" s="72"/>
      <c r="H188" s="72"/>
      <c r="I188" s="72"/>
      <c r="J188" s="73"/>
    </row>
    <row r="189" spans="2:10" x14ac:dyDescent="0.25">
      <c r="B189" s="245" t="s">
        <v>2138</v>
      </c>
      <c r="C189" s="246"/>
      <c r="D189" s="246"/>
      <c r="E189" s="74"/>
      <c r="F189" s="74"/>
      <c r="G189" s="74"/>
      <c r="H189" s="74"/>
      <c r="I189" s="74"/>
      <c r="J189" s="114" t="s">
        <v>2476</v>
      </c>
    </row>
    <row r="190" spans="2:10" x14ac:dyDescent="0.25">
      <c r="B190" s="63"/>
      <c r="C190" s="106"/>
      <c r="D190" s="106"/>
      <c r="E190" s="106"/>
      <c r="F190" s="106"/>
      <c r="G190" s="106"/>
      <c r="H190" s="106"/>
      <c r="I190" s="106"/>
      <c r="J190" s="65"/>
    </row>
    <row r="191" spans="2:10" x14ac:dyDescent="0.25">
      <c r="B191" s="63"/>
      <c r="C191" s="106"/>
      <c r="D191" s="106"/>
      <c r="E191" s="106"/>
      <c r="F191" s="106"/>
      <c r="G191" s="106"/>
      <c r="H191" s="106"/>
      <c r="I191" s="106"/>
      <c r="J191" s="65"/>
    </row>
    <row r="192" spans="2:10" x14ac:dyDescent="0.25">
      <c r="B192" s="63"/>
      <c r="C192" s="106"/>
      <c r="D192" s="106"/>
      <c r="E192" s="106"/>
      <c r="F192" s="106"/>
      <c r="G192" s="106"/>
      <c r="H192" s="106"/>
      <c r="I192" s="106"/>
      <c r="J192" s="65"/>
    </row>
    <row r="193" spans="2:10" ht="6" customHeight="1" x14ac:dyDescent="0.25">
      <c r="B193" s="60"/>
      <c r="C193" s="61"/>
      <c r="D193" s="61"/>
      <c r="E193" s="61"/>
      <c r="F193" s="61"/>
      <c r="G193" s="61"/>
      <c r="H193" s="61"/>
      <c r="I193" s="61"/>
      <c r="J193" s="62"/>
    </row>
    <row r="194" spans="2:10" ht="6" customHeight="1" x14ac:dyDescent="0.25">
      <c r="B194" s="63"/>
      <c r="C194" s="64"/>
      <c r="D194" s="64"/>
      <c r="E194" s="64"/>
      <c r="F194" s="64"/>
      <c r="G194" s="64"/>
      <c r="H194" s="64"/>
      <c r="I194" s="64"/>
      <c r="J194" s="65"/>
    </row>
    <row r="195" spans="2:10" x14ac:dyDescent="0.25">
      <c r="B195" s="245" t="s">
        <v>2139</v>
      </c>
      <c r="C195" s="246"/>
      <c r="D195" s="246"/>
      <c r="E195" s="76"/>
      <c r="F195" s="76"/>
      <c r="G195" s="76"/>
      <c r="H195" s="76"/>
      <c r="I195" s="76"/>
      <c r="J195" s="75"/>
    </row>
    <row r="196" spans="2:10" x14ac:dyDescent="0.25">
      <c r="B196" s="63"/>
      <c r="C196" s="64"/>
      <c r="D196" s="64"/>
      <c r="E196" s="64"/>
      <c r="F196" s="64"/>
      <c r="G196" s="64"/>
      <c r="H196" s="64"/>
      <c r="I196" s="64"/>
      <c r="J196" s="65"/>
    </row>
    <row r="197" spans="2:10" ht="6" customHeight="1" x14ac:dyDescent="0.25">
      <c r="B197" s="60"/>
      <c r="C197" s="61"/>
      <c r="D197" s="61"/>
      <c r="E197" s="61"/>
      <c r="F197" s="61"/>
      <c r="G197" s="61"/>
      <c r="H197" s="61"/>
      <c r="I197" s="61"/>
      <c r="J197" s="62"/>
    </row>
    <row r="198" spans="2:10" ht="6" customHeight="1" x14ac:dyDescent="0.25">
      <c r="B198" s="71"/>
      <c r="C198" s="72"/>
      <c r="D198" s="72"/>
      <c r="E198" s="72"/>
      <c r="F198" s="72"/>
      <c r="G198" s="72"/>
      <c r="H198" s="72"/>
      <c r="I198" s="72"/>
      <c r="J198" s="73"/>
    </row>
    <row r="199" spans="2:10" x14ac:dyDescent="0.25">
      <c r="B199" s="240" t="s">
        <v>2115</v>
      </c>
      <c r="C199" s="241"/>
      <c r="D199" s="241"/>
      <c r="E199" s="241"/>
      <c r="F199" s="241"/>
      <c r="G199" s="241"/>
      <c r="H199" s="119"/>
      <c r="I199" s="106" t="s">
        <v>2116</v>
      </c>
      <c r="J199" s="65"/>
    </row>
    <row r="200" spans="2:10" x14ac:dyDescent="0.25">
      <c r="B200" s="240" t="s">
        <v>2117</v>
      </c>
      <c r="C200" s="241"/>
      <c r="D200" s="241"/>
      <c r="E200" s="241"/>
      <c r="F200" s="241"/>
      <c r="G200" s="241"/>
      <c r="H200" s="119"/>
      <c r="I200" s="106" t="s">
        <v>2118</v>
      </c>
      <c r="J200" s="65"/>
    </row>
    <row r="201" spans="2:10" x14ac:dyDescent="0.25">
      <c r="B201" s="240" t="s">
        <v>2119</v>
      </c>
      <c r="C201" s="241"/>
      <c r="D201" s="241"/>
      <c r="E201" s="241"/>
      <c r="F201" s="241"/>
      <c r="G201" s="241"/>
      <c r="H201" s="119"/>
      <c r="I201" s="106" t="s">
        <v>2120</v>
      </c>
      <c r="J201" s="65"/>
    </row>
    <row r="202" spans="2:10" x14ac:dyDescent="0.25">
      <c r="B202" s="240" t="s">
        <v>2121</v>
      </c>
      <c r="C202" s="241"/>
      <c r="D202" s="241"/>
      <c r="E202" s="241"/>
      <c r="F202" s="241"/>
      <c r="G202" s="241"/>
      <c r="H202" s="119"/>
      <c r="I202" s="106" t="s">
        <v>2120</v>
      </c>
      <c r="J202" s="65"/>
    </row>
    <row r="203" spans="2:10" x14ac:dyDescent="0.25">
      <c r="B203" s="240" t="s">
        <v>2122</v>
      </c>
      <c r="C203" s="241"/>
      <c r="D203" s="241"/>
      <c r="E203" s="241"/>
      <c r="F203" s="241"/>
      <c r="G203" s="241"/>
      <c r="H203" s="119"/>
      <c r="I203" s="106"/>
      <c r="J203" s="65"/>
    </row>
    <row r="204" spans="2:10" x14ac:dyDescent="0.25">
      <c r="B204" s="240" t="s">
        <v>2123</v>
      </c>
      <c r="C204" s="241"/>
      <c r="D204" s="241"/>
      <c r="E204" s="241"/>
      <c r="F204" s="241"/>
      <c r="G204" s="241"/>
      <c r="H204" s="119"/>
      <c r="I204" s="106"/>
      <c r="J204" s="65"/>
    </row>
    <row r="205" spans="2:10" x14ac:dyDescent="0.25">
      <c r="B205" s="240" t="s">
        <v>2124</v>
      </c>
      <c r="C205" s="241"/>
      <c r="D205" s="241"/>
      <c r="E205" s="241"/>
      <c r="F205" s="241"/>
      <c r="G205" s="241"/>
      <c r="H205" s="120"/>
      <c r="I205" s="106"/>
      <c r="J205" s="65"/>
    </row>
    <row r="206" spans="2:10" ht="6" customHeight="1" x14ac:dyDescent="0.25">
      <c r="B206" s="60"/>
      <c r="C206" s="61"/>
      <c r="D206" s="61"/>
      <c r="E206" s="61"/>
      <c r="F206" s="61"/>
      <c r="G206" s="61"/>
      <c r="H206" s="61"/>
      <c r="I206" s="61"/>
      <c r="J206" s="62"/>
    </row>
    <row r="207" spans="2:10" ht="6" customHeight="1" x14ac:dyDescent="0.25">
      <c r="B207" s="71"/>
      <c r="C207" s="72"/>
      <c r="D207" s="72"/>
      <c r="E207" s="72"/>
      <c r="F207" s="72"/>
      <c r="G207" s="72"/>
      <c r="H207" s="72"/>
      <c r="I207" s="72"/>
      <c r="J207" s="73"/>
    </row>
    <row r="208" spans="2:10" x14ac:dyDescent="0.25">
      <c r="B208" s="253" t="s">
        <v>2140</v>
      </c>
      <c r="C208" s="254"/>
      <c r="D208" s="254"/>
      <c r="E208" s="74"/>
      <c r="F208" s="74"/>
      <c r="G208" s="74"/>
      <c r="H208" s="74"/>
      <c r="I208" s="74"/>
      <c r="J208" s="75"/>
    </row>
    <row r="209" spans="2:10" ht="8.25" customHeight="1" x14ac:dyDescent="0.25">
      <c r="B209" s="63"/>
      <c r="C209" s="106"/>
      <c r="D209" s="106"/>
      <c r="E209" s="106"/>
      <c r="F209" s="106"/>
      <c r="G209" s="106"/>
      <c r="H209" s="106"/>
      <c r="I209" s="106"/>
      <c r="J209" s="65"/>
    </row>
    <row r="210" spans="2:10" x14ac:dyDescent="0.25">
      <c r="B210" s="63"/>
      <c r="C210" s="106"/>
      <c r="D210" s="119"/>
      <c r="E210" s="106"/>
      <c r="F210" s="106"/>
      <c r="G210" s="106"/>
      <c r="H210" s="121"/>
      <c r="I210" s="106"/>
      <c r="J210" s="65"/>
    </row>
    <row r="211" spans="2:10" x14ac:dyDescent="0.25">
      <c r="B211" s="63"/>
      <c r="C211" s="106"/>
      <c r="D211" s="119"/>
      <c r="E211" s="106"/>
      <c r="F211" s="106"/>
      <c r="G211" s="106"/>
      <c r="H211" s="106"/>
      <c r="I211" s="106"/>
      <c r="J211" s="65"/>
    </row>
    <row r="212" spans="2:10" x14ac:dyDescent="0.25">
      <c r="B212" s="60"/>
      <c r="C212" s="61"/>
      <c r="D212" s="61"/>
      <c r="E212" s="61"/>
      <c r="F212" s="61"/>
      <c r="G212" s="61"/>
      <c r="H212" s="61"/>
      <c r="I212" s="61"/>
      <c r="J212" s="62"/>
    </row>
    <row r="213" spans="2:10" ht="6" customHeight="1" x14ac:dyDescent="0.25">
      <c r="B213" s="63"/>
      <c r="C213" s="64"/>
      <c r="D213" s="64"/>
      <c r="E213" s="64"/>
      <c r="F213" s="64"/>
      <c r="G213" s="64"/>
      <c r="H213" s="64"/>
      <c r="I213" s="64"/>
      <c r="J213" s="65"/>
    </row>
    <row r="214" spans="2:10" x14ac:dyDescent="0.25">
      <c r="B214" s="253" t="s">
        <v>2141</v>
      </c>
      <c r="C214" s="264"/>
      <c r="D214" s="264"/>
      <c r="E214" s="264"/>
      <c r="F214" s="264"/>
      <c r="G214" s="264"/>
      <c r="H214" s="264"/>
      <c r="I214" s="76"/>
      <c r="J214" s="75"/>
    </row>
    <row r="215" spans="2:10" ht="9.75" customHeight="1" x14ac:dyDescent="0.25">
      <c r="B215" s="63"/>
      <c r="C215" s="64"/>
      <c r="D215" s="64"/>
      <c r="E215" s="64"/>
      <c r="F215" s="64"/>
      <c r="G215" s="64"/>
      <c r="H215" s="64"/>
      <c r="I215" s="64"/>
      <c r="J215" s="65"/>
    </row>
    <row r="216" spans="2:10" ht="20.100000000000001" customHeight="1" x14ac:dyDescent="0.25">
      <c r="B216" s="63"/>
      <c r="C216" s="64"/>
      <c r="D216" s="64"/>
      <c r="E216" s="64"/>
      <c r="F216" s="64"/>
      <c r="G216" s="64"/>
      <c r="H216" s="64"/>
      <c r="I216" s="64"/>
      <c r="J216" s="65"/>
    </row>
    <row r="217" spans="2:10" ht="20.100000000000001" customHeight="1" x14ac:dyDescent="0.25">
      <c r="B217" s="63"/>
      <c r="C217" s="64"/>
      <c r="D217" s="64"/>
      <c r="E217" s="64"/>
      <c r="F217" s="64"/>
      <c r="G217" s="64"/>
      <c r="H217" s="64"/>
      <c r="I217" s="64"/>
      <c r="J217" s="65"/>
    </row>
    <row r="218" spans="2:10" ht="20.100000000000001" customHeight="1" x14ac:dyDescent="0.25">
      <c r="B218" s="63"/>
      <c r="C218" s="64"/>
      <c r="D218" s="64"/>
      <c r="E218" s="247"/>
      <c r="F218" s="247"/>
      <c r="G218" s="64" t="s">
        <v>2125</v>
      </c>
      <c r="H218" s="64"/>
      <c r="I218" s="64"/>
      <c r="J218" s="65"/>
    </row>
    <row r="219" spans="2:10" ht="20.100000000000001" customHeight="1" x14ac:dyDescent="0.25">
      <c r="B219" s="63"/>
      <c r="C219" s="64"/>
      <c r="D219" s="64"/>
      <c r="E219" s="64"/>
      <c r="F219" s="119"/>
      <c r="G219" s="64" t="s">
        <v>2125</v>
      </c>
      <c r="H219" s="249"/>
      <c r="I219" s="249"/>
      <c r="J219" s="66" t="s">
        <v>2120</v>
      </c>
    </row>
    <row r="220" spans="2:10" ht="20.100000000000001" customHeight="1" x14ac:dyDescent="0.25">
      <c r="B220" s="63"/>
      <c r="C220" s="64"/>
      <c r="D220" s="64"/>
      <c r="E220" s="64"/>
      <c r="F220" s="64"/>
      <c r="G220" s="64"/>
      <c r="H220" s="248"/>
      <c r="I220" s="248"/>
      <c r="J220" s="115" t="s">
        <v>2120</v>
      </c>
    </row>
    <row r="221" spans="2:10" ht="20.100000000000001" customHeight="1" x14ac:dyDescent="0.25">
      <c r="B221" s="63"/>
      <c r="C221" s="64"/>
      <c r="D221" s="64"/>
      <c r="E221" s="64"/>
      <c r="F221" s="64"/>
      <c r="G221" s="64"/>
      <c r="H221" s="248"/>
      <c r="I221" s="248"/>
      <c r="J221" s="66" t="s">
        <v>2120</v>
      </c>
    </row>
    <row r="222" spans="2:10" ht="20.100000000000001" customHeight="1" x14ac:dyDescent="0.25">
      <c r="B222" s="63"/>
      <c r="C222" s="64"/>
      <c r="D222" s="247"/>
      <c r="E222" s="247"/>
      <c r="F222" s="247"/>
      <c r="G222" s="64"/>
      <c r="H222" s="248"/>
      <c r="I222" s="248"/>
      <c r="J222" s="66" t="s">
        <v>2120</v>
      </c>
    </row>
    <row r="223" spans="2:10" ht="6" customHeight="1" x14ac:dyDescent="0.25">
      <c r="B223" s="60"/>
      <c r="C223" s="61"/>
      <c r="D223" s="61"/>
      <c r="E223" s="61"/>
      <c r="F223" s="61"/>
      <c r="G223" s="61"/>
      <c r="H223" s="61"/>
      <c r="I223" s="61"/>
      <c r="J223" s="62"/>
    </row>
    <row r="224" spans="2:10" ht="6" customHeight="1" x14ac:dyDescent="0.25">
      <c r="B224" s="63"/>
      <c r="C224" s="64"/>
      <c r="D224" s="64"/>
      <c r="E224" s="64"/>
      <c r="F224" s="64"/>
      <c r="G224" s="64"/>
      <c r="H224" s="64"/>
      <c r="I224" s="64"/>
      <c r="J224" s="65"/>
    </row>
    <row r="225" spans="2:10" x14ac:dyDescent="0.25">
      <c r="B225" s="104" t="s">
        <v>2142</v>
      </c>
      <c r="C225" s="107"/>
      <c r="D225" s="107"/>
      <c r="E225" s="107"/>
      <c r="F225" s="107"/>
      <c r="G225" s="107"/>
      <c r="H225" s="107"/>
      <c r="I225" s="107"/>
      <c r="J225" s="108"/>
    </row>
    <row r="226" spans="2:10" x14ac:dyDescent="0.25">
      <c r="B226" s="250"/>
      <c r="C226" s="251"/>
      <c r="D226" s="251"/>
      <c r="E226" s="251"/>
      <c r="F226" s="251"/>
      <c r="G226" s="251"/>
      <c r="H226" s="251"/>
      <c r="I226" s="251"/>
      <c r="J226" s="252"/>
    </row>
    <row r="227" spans="2:10" ht="6" customHeight="1" x14ac:dyDescent="0.25">
      <c r="B227" s="60"/>
      <c r="C227" s="61"/>
      <c r="D227" s="61"/>
      <c r="E227" s="61"/>
      <c r="F227" s="61"/>
      <c r="G227" s="61"/>
      <c r="H227" s="61"/>
      <c r="I227" s="61"/>
      <c r="J227" s="62"/>
    </row>
    <row r="228" spans="2:10" ht="6" customHeight="1" x14ac:dyDescent="0.25">
      <c r="B228" s="63"/>
      <c r="C228" s="64"/>
      <c r="D228" s="64"/>
      <c r="E228" s="64"/>
      <c r="F228" s="64"/>
      <c r="G228" s="64"/>
      <c r="H228" s="64"/>
      <c r="I228" s="64"/>
      <c r="J228" s="65"/>
    </row>
    <row r="229" spans="2:10" x14ac:dyDescent="0.25">
      <c r="B229" s="104" t="s">
        <v>2143</v>
      </c>
      <c r="C229" s="77"/>
      <c r="D229" s="77"/>
      <c r="E229" s="77"/>
      <c r="F229" s="77"/>
      <c r="G229" s="77"/>
      <c r="H229" s="77"/>
      <c r="I229" s="77"/>
      <c r="J229" s="75"/>
    </row>
    <row r="230" spans="2:10" x14ac:dyDescent="0.25">
      <c r="B230" s="63"/>
      <c r="C230" s="64" t="s">
        <v>2126</v>
      </c>
      <c r="D230" s="121"/>
      <c r="E230" s="64" t="s">
        <v>2127</v>
      </c>
      <c r="F230" s="67"/>
      <c r="G230" s="64" t="s">
        <v>2128</v>
      </c>
      <c r="H230" s="64"/>
      <c r="I230" s="119"/>
      <c r="J230" s="65"/>
    </row>
    <row r="231" spans="2:10" ht="6" customHeight="1" x14ac:dyDescent="0.25">
      <c r="B231" s="60"/>
      <c r="C231" s="61"/>
      <c r="D231" s="61"/>
      <c r="E231" s="61"/>
      <c r="F231" s="61"/>
      <c r="G231" s="61"/>
      <c r="H231" s="61"/>
      <c r="I231" s="61"/>
      <c r="J231" s="62"/>
    </row>
    <row r="232" spans="2:10" ht="6" customHeight="1" x14ac:dyDescent="0.25">
      <c r="B232" s="71"/>
      <c r="C232" s="72"/>
      <c r="D232" s="72"/>
      <c r="E232" s="72"/>
      <c r="F232" s="72"/>
      <c r="G232" s="72"/>
      <c r="H232" s="72"/>
      <c r="I232" s="72"/>
      <c r="J232" s="73"/>
    </row>
    <row r="233" spans="2:10" x14ac:dyDescent="0.25">
      <c r="B233" s="253" t="s">
        <v>2144</v>
      </c>
      <c r="C233" s="254"/>
      <c r="D233" s="254"/>
      <c r="E233" s="254"/>
      <c r="F233" s="254"/>
      <c r="G233" s="254"/>
      <c r="H233" s="74"/>
      <c r="I233" s="74"/>
      <c r="J233" s="75"/>
    </row>
    <row r="234" spans="2:10" x14ac:dyDescent="0.25">
      <c r="B234" s="63"/>
      <c r="C234" s="106" t="s">
        <v>2129</v>
      </c>
      <c r="D234" s="48"/>
      <c r="E234" s="48"/>
      <c r="F234" s="247"/>
      <c r="G234" s="247"/>
      <c r="H234" s="247"/>
      <c r="I234" s="48"/>
      <c r="J234" s="78"/>
    </row>
    <row r="235" spans="2:10" x14ac:dyDescent="0.25">
      <c r="B235" s="63"/>
      <c r="C235" s="260" t="s">
        <v>2130</v>
      </c>
      <c r="D235" s="260"/>
      <c r="E235" s="260"/>
      <c r="F235" s="247"/>
      <c r="G235" s="247"/>
      <c r="H235" s="103" t="s">
        <v>2125</v>
      </c>
      <c r="I235" s="106"/>
      <c r="J235" s="65"/>
    </row>
    <row r="236" spans="2:10" ht="7.5" customHeight="1" x14ac:dyDescent="0.25">
      <c r="B236" s="60"/>
      <c r="C236" s="61"/>
      <c r="D236" s="61"/>
      <c r="E236" s="61"/>
      <c r="F236" s="61"/>
      <c r="G236" s="61"/>
      <c r="H236" s="61"/>
      <c r="I236" s="61"/>
      <c r="J236" s="62"/>
    </row>
    <row r="237" spans="2:10" ht="6" customHeight="1" x14ac:dyDescent="0.25">
      <c r="B237" s="63"/>
      <c r="C237" s="64"/>
      <c r="D237" s="64"/>
      <c r="E237" s="64"/>
      <c r="F237" s="64"/>
      <c r="G237" s="64"/>
      <c r="H237" s="64"/>
      <c r="I237" s="64"/>
      <c r="J237" s="65"/>
    </row>
    <row r="238" spans="2:10" x14ac:dyDescent="0.25">
      <c r="B238" s="257" t="s">
        <v>2145</v>
      </c>
      <c r="C238" s="265"/>
      <c r="D238" s="265"/>
      <c r="E238" s="265"/>
      <c r="F238" s="265"/>
      <c r="G238" s="265"/>
      <c r="H238" s="265"/>
      <c r="I238" s="265"/>
      <c r="J238" s="259"/>
    </row>
    <row r="239" spans="2:10" ht="6.75" customHeight="1" x14ac:dyDescent="0.25">
      <c r="B239" s="60"/>
      <c r="C239" s="61"/>
      <c r="D239" s="61"/>
      <c r="E239" s="61"/>
      <c r="F239" s="61"/>
      <c r="G239" s="61"/>
      <c r="H239" s="61"/>
      <c r="I239" s="61"/>
      <c r="J239" s="62"/>
    </row>
    <row r="240" spans="2:10" x14ac:dyDescent="0.25">
      <c r="B240" s="63"/>
      <c r="C240" s="64"/>
      <c r="D240" s="64"/>
      <c r="E240" s="64"/>
      <c r="F240" s="64"/>
      <c r="G240" s="64"/>
      <c r="H240" s="64"/>
      <c r="I240" s="64"/>
      <c r="J240" s="65"/>
    </row>
    <row r="241" spans="2:10" x14ac:dyDescent="0.25">
      <c r="B241" s="58" t="s">
        <v>2131</v>
      </c>
      <c r="C241" s="64"/>
      <c r="D241" s="64"/>
      <c r="E241" s="64"/>
      <c r="F241" s="64"/>
      <c r="G241" s="64"/>
      <c r="H241" s="64"/>
      <c r="I241" s="119"/>
      <c r="J241" s="65" t="s">
        <v>2132</v>
      </c>
    </row>
    <row r="242" spans="2:10" x14ac:dyDescent="0.25">
      <c r="B242" s="58" t="s">
        <v>2133</v>
      </c>
      <c r="C242" s="64"/>
      <c r="D242" s="64"/>
      <c r="E242" s="64"/>
      <c r="F242" s="64"/>
      <c r="G242" s="64"/>
      <c r="H242" s="64"/>
      <c r="I242" s="119"/>
      <c r="J242" s="65" t="s">
        <v>2125</v>
      </c>
    </row>
    <row r="243" spans="2:10" ht="6" customHeight="1" x14ac:dyDescent="0.25">
      <c r="B243" s="60"/>
      <c r="C243" s="61"/>
      <c r="D243" s="61"/>
      <c r="E243" s="61"/>
      <c r="F243" s="61"/>
      <c r="G243" s="61"/>
      <c r="H243" s="61"/>
      <c r="I243" s="61"/>
      <c r="J243" s="62"/>
    </row>
    <row r="246" spans="2:10" ht="6" customHeight="1" x14ac:dyDescent="0.25">
      <c r="B246" s="71"/>
      <c r="C246" s="72"/>
      <c r="D246" s="72"/>
      <c r="E246" s="72"/>
      <c r="F246" s="72"/>
      <c r="G246" s="72"/>
      <c r="H246" s="72"/>
      <c r="I246" s="72"/>
      <c r="J246" s="73"/>
    </row>
    <row r="247" spans="2:10" x14ac:dyDescent="0.25">
      <c r="B247" s="268" t="s">
        <v>2138</v>
      </c>
      <c r="C247" s="269"/>
      <c r="D247" s="269"/>
      <c r="E247" s="126"/>
      <c r="F247" s="126"/>
      <c r="G247" s="126"/>
      <c r="H247" s="126"/>
      <c r="I247" s="126"/>
      <c r="J247" s="127" t="s">
        <v>2477</v>
      </c>
    </row>
    <row r="248" spans="2:10" x14ac:dyDescent="0.25">
      <c r="B248" s="63"/>
      <c r="C248" s="106"/>
      <c r="D248" s="106"/>
      <c r="E248" s="106"/>
      <c r="F248" s="106"/>
      <c r="G248" s="106"/>
      <c r="H248" s="106"/>
      <c r="I248" s="106"/>
      <c r="J248" s="65"/>
    </row>
    <row r="249" spans="2:10" x14ac:dyDescent="0.25">
      <c r="B249" s="63"/>
      <c r="C249" s="106"/>
      <c r="D249" s="106"/>
      <c r="E249" s="106"/>
      <c r="F249" s="106"/>
      <c r="G249" s="106"/>
      <c r="H249" s="106"/>
      <c r="I249" s="106"/>
      <c r="J249" s="65"/>
    </row>
    <row r="250" spans="2:10" x14ac:dyDescent="0.25">
      <c r="B250" s="63"/>
      <c r="C250" s="106"/>
      <c r="D250" s="106"/>
      <c r="E250" s="106"/>
      <c r="F250" s="106"/>
      <c r="G250" s="106"/>
      <c r="H250" s="106"/>
      <c r="I250" s="106"/>
      <c r="J250" s="65"/>
    </row>
    <row r="251" spans="2:10" ht="6" customHeight="1" x14ac:dyDescent="0.25">
      <c r="B251" s="60"/>
      <c r="C251" s="61"/>
      <c r="D251" s="61"/>
      <c r="E251" s="61"/>
      <c r="F251" s="61"/>
      <c r="G251" s="61"/>
      <c r="H251" s="61"/>
      <c r="I251" s="61"/>
      <c r="J251" s="62"/>
    </row>
    <row r="252" spans="2:10" ht="6" customHeight="1" x14ac:dyDescent="0.25">
      <c r="B252" s="63"/>
      <c r="C252" s="64"/>
      <c r="D252" s="64"/>
      <c r="E252" s="64"/>
      <c r="F252" s="64"/>
      <c r="G252" s="64"/>
      <c r="H252" s="64"/>
      <c r="I252" s="64"/>
      <c r="J252" s="65"/>
    </row>
    <row r="253" spans="2:10" x14ac:dyDescent="0.25">
      <c r="B253" s="245" t="s">
        <v>2139</v>
      </c>
      <c r="C253" s="246"/>
      <c r="D253" s="246"/>
      <c r="E253" s="76"/>
      <c r="F253" s="76"/>
      <c r="G253" s="76"/>
      <c r="H253" s="76"/>
      <c r="I253" s="76"/>
      <c r="J253" s="75"/>
    </row>
    <row r="254" spans="2:10" x14ac:dyDescent="0.25">
      <c r="B254" s="63"/>
      <c r="C254" s="64"/>
      <c r="D254" s="64"/>
      <c r="E254" s="64"/>
      <c r="F254" s="64"/>
      <c r="G254" s="64"/>
      <c r="H254" s="64"/>
      <c r="I254" s="64"/>
      <c r="J254" s="65"/>
    </row>
    <row r="255" spans="2:10" ht="6" customHeight="1" x14ac:dyDescent="0.25">
      <c r="B255" s="60"/>
      <c r="C255" s="61"/>
      <c r="D255" s="61"/>
      <c r="E255" s="61"/>
      <c r="F255" s="61"/>
      <c r="G255" s="61"/>
      <c r="H255" s="61"/>
      <c r="I255" s="61"/>
      <c r="J255" s="62"/>
    </row>
    <row r="256" spans="2:10" ht="6" customHeight="1" x14ac:dyDescent="0.25">
      <c r="B256" s="71"/>
      <c r="C256" s="72"/>
      <c r="D256" s="72"/>
      <c r="E256" s="72"/>
      <c r="F256" s="72"/>
      <c r="G256" s="72"/>
      <c r="H256" s="72"/>
      <c r="I256" s="72"/>
      <c r="J256" s="73"/>
    </row>
    <row r="257" spans="2:10" x14ac:dyDescent="0.25">
      <c r="B257" s="240" t="s">
        <v>2115</v>
      </c>
      <c r="C257" s="241"/>
      <c r="D257" s="241"/>
      <c r="E257" s="241"/>
      <c r="F257" s="241"/>
      <c r="G257" s="241"/>
      <c r="H257" s="119"/>
      <c r="I257" s="106" t="s">
        <v>2116</v>
      </c>
      <c r="J257" s="65"/>
    </row>
    <row r="258" spans="2:10" x14ac:dyDescent="0.25">
      <c r="B258" s="240" t="s">
        <v>2117</v>
      </c>
      <c r="C258" s="241"/>
      <c r="D258" s="241"/>
      <c r="E258" s="241"/>
      <c r="F258" s="241"/>
      <c r="G258" s="241"/>
      <c r="H258" s="119"/>
      <c r="I258" s="106" t="s">
        <v>2118</v>
      </c>
      <c r="J258" s="65"/>
    </row>
    <row r="259" spans="2:10" x14ac:dyDescent="0.25">
      <c r="B259" s="240" t="s">
        <v>2119</v>
      </c>
      <c r="C259" s="241"/>
      <c r="D259" s="241"/>
      <c r="E259" s="241"/>
      <c r="F259" s="241"/>
      <c r="G259" s="241"/>
      <c r="H259" s="119"/>
      <c r="I259" s="106" t="s">
        <v>2120</v>
      </c>
      <c r="J259" s="65"/>
    </row>
    <row r="260" spans="2:10" x14ac:dyDescent="0.25">
      <c r="B260" s="240" t="s">
        <v>2121</v>
      </c>
      <c r="C260" s="241"/>
      <c r="D260" s="241"/>
      <c r="E260" s="241"/>
      <c r="F260" s="241"/>
      <c r="G260" s="241"/>
      <c r="H260" s="119"/>
      <c r="I260" s="106" t="s">
        <v>2120</v>
      </c>
      <c r="J260" s="65"/>
    </row>
    <row r="261" spans="2:10" x14ac:dyDescent="0.25">
      <c r="B261" s="240" t="s">
        <v>2122</v>
      </c>
      <c r="C261" s="241"/>
      <c r="D261" s="241"/>
      <c r="E261" s="241"/>
      <c r="F261" s="241"/>
      <c r="G261" s="241"/>
      <c r="H261" s="119"/>
      <c r="I261" s="106"/>
      <c r="J261" s="65"/>
    </row>
    <row r="262" spans="2:10" x14ac:dyDescent="0.25">
      <c r="B262" s="240" t="s">
        <v>2123</v>
      </c>
      <c r="C262" s="241"/>
      <c r="D262" s="241"/>
      <c r="E262" s="241"/>
      <c r="F262" s="241"/>
      <c r="G262" s="241"/>
      <c r="H262" s="119"/>
      <c r="I262" s="106"/>
      <c r="J262" s="65"/>
    </row>
    <row r="263" spans="2:10" x14ac:dyDescent="0.25">
      <c r="B263" s="240" t="s">
        <v>2124</v>
      </c>
      <c r="C263" s="241"/>
      <c r="D263" s="241"/>
      <c r="E263" s="241"/>
      <c r="F263" s="241"/>
      <c r="G263" s="241"/>
      <c r="H263" s="120"/>
      <c r="I263" s="106"/>
      <c r="J263" s="65"/>
    </row>
    <row r="264" spans="2:10" ht="6" customHeight="1" x14ac:dyDescent="0.25">
      <c r="B264" s="60"/>
      <c r="C264" s="61"/>
      <c r="D264" s="61"/>
      <c r="E264" s="61"/>
      <c r="F264" s="61"/>
      <c r="G264" s="61"/>
      <c r="H264" s="61"/>
      <c r="I264" s="61"/>
      <c r="J264" s="62"/>
    </row>
    <row r="265" spans="2:10" ht="6" customHeight="1" x14ac:dyDescent="0.25">
      <c r="B265" s="71"/>
      <c r="C265" s="72"/>
      <c r="D265" s="72"/>
      <c r="E265" s="72"/>
      <c r="F265" s="72"/>
      <c r="G265" s="72"/>
      <c r="H265" s="72"/>
      <c r="I265" s="72"/>
      <c r="J265" s="73"/>
    </row>
    <row r="266" spans="2:10" x14ac:dyDescent="0.25">
      <c r="B266" s="253" t="s">
        <v>2140</v>
      </c>
      <c r="C266" s="254"/>
      <c r="D266" s="254"/>
      <c r="E266" s="74"/>
      <c r="F266" s="74"/>
      <c r="G266" s="74"/>
      <c r="H266" s="74"/>
      <c r="I266" s="74"/>
      <c r="J266" s="75"/>
    </row>
    <row r="267" spans="2:10" ht="8.25" customHeight="1" x14ac:dyDescent="0.25">
      <c r="B267" s="63"/>
      <c r="C267" s="106"/>
      <c r="D267" s="106"/>
      <c r="E267" s="106"/>
      <c r="F267" s="106"/>
      <c r="G267" s="106"/>
      <c r="H267" s="106"/>
      <c r="I267" s="106"/>
      <c r="J267" s="65"/>
    </row>
    <row r="268" spans="2:10" x14ac:dyDescent="0.25">
      <c r="B268" s="63"/>
      <c r="C268" s="106"/>
      <c r="D268" s="119"/>
      <c r="E268" s="106"/>
      <c r="F268" s="106"/>
      <c r="G268" s="106"/>
      <c r="H268" s="121"/>
      <c r="I268" s="106"/>
      <c r="J268" s="65"/>
    </row>
    <row r="269" spans="2:10" x14ac:dyDescent="0.25">
      <c r="B269" s="63"/>
      <c r="C269" s="106"/>
      <c r="D269" s="119"/>
      <c r="E269" s="106"/>
      <c r="F269" s="106"/>
      <c r="G269" s="106"/>
      <c r="H269" s="106"/>
      <c r="I269" s="106"/>
      <c r="J269" s="65"/>
    </row>
    <row r="270" spans="2:10" x14ac:dyDescent="0.25">
      <c r="B270" s="60"/>
      <c r="C270" s="61"/>
      <c r="D270" s="61"/>
      <c r="E270" s="61"/>
      <c r="F270" s="61"/>
      <c r="G270" s="61"/>
      <c r="H270" s="61"/>
      <c r="I270" s="61"/>
      <c r="J270" s="62"/>
    </row>
    <row r="271" spans="2:10" ht="6" customHeight="1" x14ac:dyDescent="0.25">
      <c r="B271" s="63"/>
      <c r="C271" s="64"/>
      <c r="D271" s="64"/>
      <c r="E271" s="64"/>
      <c r="F271" s="64"/>
      <c r="G271" s="64"/>
      <c r="H271" s="64"/>
      <c r="I271" s="64"/>
      <c r="J271" s="65"/>
    </row>
    <row r="272" spans="2:10" x14ac:dyDescent="0.25">
      <c r="B272" s="253" t="s">
        <v>2141</v>
      </c>
      <c r="C272" s="264"/>
      <c r="D272" s="264"/>
      <c r="E272" s="264"/>
      <c r="F272" s="264"/>
      <c r="G272" s="264"/>
      <c r="H272" s="264"/>
      <c r="I272" s="76"/>
      <c r="J272" s="75"/>
    </row>
    <row r="273" spans="2:10" ht="9.75" customHeight="1" x14ac:dyDescent="0.25">
      <c r="B273" s="63"/>
      <c r="C273" s="64"/>
      <c r="D273" s="64"/>
      <c r="E273" s="64"/>
      <c r="F273" s="64"/>
      <c r="G273" s="64"/>
      <c r="H273" s="64"/>
      <c r="I273" s="64"/>
      <c r="J273" s="65"/>
    </row>
    <row r="274" spans="2:10" ht="20.100000000000001" customHeight="1" x14ac:dyDescent="0.25">
      <c r="B274" s="63"/>
      <c r="C274" s="64"/>
      <c r="D274" s="64"/>
      <c r="E274" s="64"/>
      <c r="F274" s="64"/>
      <c r="G274" s="64"/>
      <c r="H274" s="64"/>
      <c r="I274" s="64"/>
      <c r="J274" s="65"/>
    </row>
    <row r="275" spans="2:10" ht="20.100000000000001" customHeight="1" x14ac:dyDescent="0.25">
      <c r="B275" s="63"/>
      <c r="C275" s="64"/>
      <c r="D275" s="64"/>
      <c r="E275" s="64"/>
      <c r="F275" s="64"/>
      <c r="G275" s="64"/>
      <c r="H275" s="64"/>
      <c r="I275" s="64"/>
      <c r="J275" s="65"/>
    </row>
    <row r="276" spans="2:10" ht="20.100000000000001" customHeight="1" x14ac:dyDescent="0.25">
      <c r="B276" s="63"/>
      <c r="C276" s="64"/>
      <c r="D276" s="64"/>
      <c r="E276" s="247"/>
      <c r="F276" s="247"/>
      <c r="G276" s="64" t="s">
        <v>2125</v>
      </c>
      <c r="H276" s="64"/>
      <c r="I276" s="64"/>
      <c r="J276" s="65"/>
    </row>
    <row r="277" spans="2:10" ht="20.100000000000001" customHeight="1" x14ac:dyDescent="0.25">
      <c r="B277" s="63"/>
      <c r="C277" s="64"/>
      <c r="D277" s="64"/>
      <c r="E277" s="64"/>
      <c r="F277" s="119"/>
      <c r="G277" s="64" t="s">
        <v>2125</v>
      </c>
      <c r="H277" s="249"/>
      <c r="I277" s="249"/>
      <c r="J277" s="66" t="s">
        <v>2120</v>
      </c>
    </row>
    <row r="278" spans="2:10" ht="20.100000000000001" customHeight="1" x14ac:dyDescent="0.25">
      <c r="B278" s="63"/>
      <c r="C278" s="64"/>
      <c r="D278" s="64"/>
      <c r="E278" s="64"/>
      <c r="F278" s="64"/>
      <c r="G278" s="64"/>
      <c r="H278" s="248"/>
      <c r="I278" s="248"/>
      <c r="J278" s="115" t="s">
        <v>2120</v>
      </c>
    </row>
    <row r="279" spans="2:10" ht="20.100000000000001" customHeight="1" x14ac:dyDescent="0.25">
      <c r="B279" s="63"/>
      <c r="C279" s="64"/>
      <c r="D279" s="64"/>
      <c r="E279" s="64"/>
      <c r="F279" s="64"/>
      <c r="G279" s="64"/>
      <c r="H279" s="248"/>
      <c r="I279" s="248"/>
      <c r="J279" s="66" t="s">
        <v>2120</v>
      </c>
    </row>
    <row r="280" spans="2:10" ht="20.100000000000001" customHeight="1" x14ac:dyDescent="0.25">
      <c r="B280" s="63"/>
      <c r="C280" s="64"/>
      <c r="D280" s="247"/>
      <c r="E280" s="247"/>
      <c r="F280" s="247"/>
      <c r="G280" s="64"/>
      <c r="H280" s="248"/>
      <c r="I280" s="248"/>
      <c r="J280" s="66" t="s">
        <v>2120</v>
      </c>
    </row>
    <row r="281" spans="2:10" ht="6" customHeight="1" x14ac:dyDescent="0.25">
      <c r="B281" s="60"/>
      <c r="C281" s="61"/>
      <c r="D281" s="61"/>
      <c r="E281" s="61"/>
      <c r="F281" s="61"/>
      <c r="G281" s="61"/>
      <c r="H281" s="61"/>
      <c r="I281" s="61"/>
      <c r="J281" s="62"/>
    </row>
    <row r="282" spans="2:10" ht="6" customHeight="1" x14ac:dyDescent="0.25">
      <c r="B282" s="63"/>
      <c r="C282" s="64"/>
      <c r="D282" s="64"/>
      <c r="E282" s="64"/>
      <c r="F282" s="64"/>
      <c r="G282" s="64"/>
      <c r="H282" s="64"/>
      <c r="I282" s="64"/>
      <c r="J282" s="65"/>
    </row>
    <row r="283" spans="2:10" x14ac:dyDescent="0.25">
      <c r="B283" s="104" t="s">
        <v>2142</v>
      </c>
      <c r="C283" s="107"/>
      <c r="D283" s="107"/>
      <c r="E283" s="107"/>
      <c r="F283" s="107"/>
      <c r="G283" s="107"/>
      <c r="H283" s="107"/>
      <c r="I283" s="107"/>
      <c r="J283" s="108"/>
    </row>
    <row r="284" spans="2:10" x14ac:dyDescent="0.25">
      <c r="B284" s="250"/>
      <c r="C284" s="251"/>
      <c r="D284" s="251"/>
      <c r="E284" s="251"/>
      <c r="F284" s="251"/>
      <c r="G284" s="251"/>
      <c r="H284" s="251"/>
      <c r="I284" s="251"/>
      <c r="J284" s="252"/>
    </row>
    <row r="285" spans="2:10" ht="6" customHeight="1" x14ac:dyDescent="0.25">
      <c r="B285" s="60"/>
      <c r="C285" s="61"/>
      <c r="D285" s="61"/>
      <c r="E285" s="61"/>
      <c r="F285" s="61"/>
      <c r="G285" s="61"/>
      <c r="H285" s="61"/>
      <c r="I285" s="61"/>
      <c r="J285" s="62"/>
    </row>
    <row r="286" spans="2:10" ht="6" customHeight="1" x14ac:dyDescent="0.25">
      <c r="B286" s="63"/>
      <c r="C286" s="64"/>
      <c r="D286" s="64"/>
      <c r="E286" s="64"/>
      <c r="F286" s="64"/>
      <c r="G286" s="64"/>
      <c r="H286" s="64"/>
      <c r="I286" s="64"/>
      <c r="J286" s="65"/>
    </row>
    <row r="287" spans="2:10" x14ac:dyDescent="0.25">
      <c r="B287" s="104" t="s">
        <v>2143</v>
      </c>
      <c r="C287" s="77"/>
      <c r="D287" s="77"/>
      <c r="E287" s="77"/>
      <c r="F287" s="77"/>
      <c r="G287" s="77"/>
      <c r="H287" s="77"/>
      <c r="I287" s="77"/>
      <c r="J287" s="75"/>
    </row>
    <row r="288" spans="2:10" x14ac:dyDescent="0.25">
      <c r="B288" s="63"/>
      <c r="C288" s="64" t="s">
        <v>2126</v>
      </c>
      <c r="D288" s="121"/>
      <c r="E288" s="64" t="s">
        <v>2127</v>
      </c>
      <c r="F288" s="67"/>
      <c r="G288" s="64" t="s">
        <v>2128</v>
      </c>
      <c r="H288" s="64"/>
      <c r="I288" s="119"/>
      <c r="J288" s="65"/>
    </row>
    <row r="289" spans="2:10" ht="6" customHeight="1" x14ac:dyDescent="0.25">
      <c r="B289" s="60"/>
      <c r="C289" s="61"/>
      <c r="D289" s="61"/>
      <c r="E289" s="61"/>
      <c r="F289" s="61"/>
      <c r="G289" s="61"/>
      <c r="H289" s="61"/>
      <c r="I289" s="61"/>
      <c r="J289" s="62"/>
    </row>
    <row r="290" spans="2:10" ht="6" customHeight="1" x14ac:dyDescent="0.25">
      <c r="B290" s="71"/>
      <c r="C290" s="72"/>
      <c r="D290" s="72"/>
      <c r="E290" s="72"/>
      <c r="F290" s="72"/>
      <c r="G290" s="72"/>
      <c r="H290" s="72"/>
      <c r="I290" s="72"/>
      <c r="J290" s="73"/>
    </row>
    <row r="291" spans="2:10" x14ac:dyDescent="0.25">
      <c r="B291" s="253" t="s">
        <v>2144</v>
      </c>
      <c r="C291" s="254"/>
      <c r="D291" s="254"/>
      <c r="E291" s="254"/>
      <c r="F291" s="254"/>
      <c r="G291" s="254"/>
      <c r="H291" s="74"/>
      <c r="I291" s="74"/>
      <c r="J291" s="75"/>
    </row>
    <row r="292" spans="2:10" x14ac:dyDescent="0.25">
      <c r="B292" s="63"/>
      <c r="C292" s="106" t="s">
        <v>2129</v>
      </c>
      <c r="D292" s="48"/>
      <c r="E292" s="48"/>
      <c r="F292" s="247"/>
      <c r="G292" s="247"/>
      <c r="H292" s="247"/>
      <c r="I292" s="48"/>
      <c r="J292" s="78"/>
    </row>
    <row r="293" spans="2:10" x14ac:dyDescent="0.25">
      <c r="B293" s="63"/>
      <c r="C293" s="260" t="s">
        <v>2130</v>
      </c>
      <c r="D293" s="260"/>
      <c r="E293" s="260"/>
      <c r="F293" s="247"/>
      <c r="G293" s="247"/>
      <c r="H293" s="103" t="s">
        <v>2125</v>
      </c>
      <c r="I293" s="106"/>
      <c r="J293" s="65"/>
    </row>
    <row r="294" spans="2:10" ht="7.5" customHeight="1" x14ac:dyDescent="0.25">
      <c r="B294" s="60"/>
      <c r="C294" s="61"/>
      <c r="D294" s="61"/>
      <c r="E294" s="61"/>
      <c r="F294" s="61"/>
      <c r="G294" s="61"/>
      <c r="H294" s="61"/>
      <c r="I294" s="61"/>
      <c r="J294" s="62"/>
    </row>
    <row r="295" spans="2:10" ht="6" customHeight="1" x14ac:dyDescent="0.25">
      <c r="B295" s="63"/>
      <c r="C295" s="64"/>
      <c r="D295" s="64"/>
      <c r="E295" s="64"/>
      <c r="F295" s="64"/>
      <c r="G295" s="64"/>
      <c r="H295" s="64"/>
      <c r="I295" s="64"/>
      <c r="J295" s="65"/>
    </row>
    <row r="296" spans="2:10" x14ac:dyDescent="0.25">
      <c r="B296" s="257" t="s">
        <v>2145</v>
      </c>
      <c r="C296" s="265"/>
      <c r="D296" s="265"/>
      <c r="E296" s="265"/>
      <c r="F296" s="265"/>
      <c r="G296" s="265"/>
      <c r="H296" s="265"/>
      <c r="I296" s="265"/>
      <c r="J296" s="259"/>
    </row>
    <row r="297" spans="2:10" ht="6.75" customHeight="1" x14ac:dyDescent="0.25">
      <c r="B297" s="60"/>
      <c r="C297" s="61"/>
      <c r="D297" s="61"/>
      <c r="E297" s="61"/>
      <c r="F297" s="61"/>
      <c r="G297" s="61"/>
      <c r="H297" s="61"/>
      <c r="I297" s="61"/>
      <c r="J297" s="62"/>
    </row>
    <row r="298" spans="2:10" x14ac:dyDescent="0.25">
      <c r="B298" s="63"/>
      <c r="C298" s="64"/>
      <c r="D298" s="64"/>
      <c r="E298" s="64"/>
      <c r="F298" s="64"/>
      <c r="G298" s="64"/>
      <c r="H298" s="64"/>
      <c r="I298" s="64"/>
      <c r="J298" s="65"/>
    </row>
    <row r="299" spans="2:10" x14ac:dyDescent="0.25">
      <c r="B299" s="58" t="s">
        <v>2131</v>
      </c>
      <c r="C299" s="64"/>
      <c r="D299" s="64"/>
      <c r="E299" s="64"/>
      <c r="F299" s="64"/>
      <c r="G299" s="64"/>
      <c r="H299" s="64"/>
      <c r="I299" s="119"/>
      <c r="J299" s="65" t="s">
        <v>2132</v>
      </c>
    </row>
    <row r="300" spans="2:10" x14ac:dyDescent="0.25">
      <c r="B300" s="58" t="s">
        <v>2133</v>
      </c>
      <c r="C300" s="64"/>
      <c r="D300" s="64"/>
      <c r="E300" s="64"/>
      <c r="F300" s="64"/>
      <c r="G300" s="64"/>
      <c r="H300" s="64"/>
      <c r="I300" s="119"/>
      <c r="J300" s="65" t="s">
        <v>2125</v>
      </c>
    </row>
    <row r="301" spans="2:10" ht="6" customHeight="1" x14ac:dyDescent="0.25">
      <c r="B301" s="60"/>
      <c r="C301" s="61"/>
      <c r="D301" s="61"/>
      <c r="E301" s="61"/>
      <c r="F301" s="61"/>
      <c r="G301" s="61"/>
      <c r="H301" s="61"/>
      <c r="I301" s="61"/>
      <c r="J301" s="62"/>
    </row>
    <row r="304" spans="2:10" ht="6" customHeight="1" x14ac:dyDescent="0.25">
      <c r="B304" s="71"/>
      <c r="C304" s="72"/>
      <c r="D304" s="72"/>
      <c r="E304" s="72"/>
      <c r="F304" s="72"/>
      <c r="G304" s="72"/>
      <c r="H304" s="72"/>
      <c r="I304" s="72"/>
      <c r="J304" s="73"/>
    </row>
    <row r="305" spans="2:10" x14ac:dyDescent="0.25">
      <c r="B305" s="255" t="s">
        <v>2138</v>
      </c>
      <c r="C305" s="256"/>
      <c r="D305" s="256"/>
      <c r="E305" s="122"/>
      <c r="F305" s="122"/>
      <c r="G305" s="122"/>
      <c r="H305" s="122"/>
      <c r="I305" s="122"/>
      <c r="J305" s="123" t="s">
        <v>2478</v>
      </c>
    </row>
    <row r="306" spans="2:10" x14ac:dyDescent="0.25">
      <c r="B306" s="63"/>
      <c r="C306" s="106"/>
      <c r="D306" s="106"/>
      <c r="E306" s="106"/>
      <c r="F306" s="106"/>
      <c r="G306" s="106"/>
      <c r="H306" s="106"/>
      <c r="I306" s="106"/>
      <c r="J306" s="65"/>
    </row>
    <row r="307" spans="2:10" x14ac:dyDescent="0.25">
      <c r="B307" s="63"/>
      <c r="C307" s="106"/>
      <c r="D307" s="106"/>
      <c r="E307" s="106"/>
      <c r="F307" s="106"/>
      <c r="G307" s="106"/>
      <c r="H307" s="106"/>
      <c r="I307" s="106"/>
      <c r="J307" s="65"/>
    </row>
    <row r="308" spans="2:10" x14ac:dyDescent="0.25">
      <c r="B308" s="63"/>
      <c r="C308" s="106"/>
      <c r="D308" s="106"/>
      <c r="E308" s="106"/>
      <c r="F308" s="106"/>
      <c r="G308" s="106"/>
      <c r="H308" s="106"/>
      <c r="I308" s="106"/>
      <c r="J308" s="65"/>
    </row>
    <row r="309" spans="2:10" ht="6" customHeight="1" x14ac:dyDescent="0.25">
      <c r="B309" s="60"/>
      <c r="C309" s="61"/>
      <c r="D309" s="61"/>
      <c r="E309" s="61"/>
      <c r="F309" s="61"/>
      <c r="G309" s="61"/>
      <c r="H309" s="61"/>
      <c r="I309" s="61"/>
      <c r="J309" s="62"/>
    </row>
    <row r="310" spans="2:10" ht="6" customHeight="1" x14ac:dyDescent="0.25">
      <c r="B310" s="63"/>
      <c r="C310" s="64"/>
      <c r="D310" s="64"/>
      <c r="E310" s="64"/>
      <c r="F310" s="64"/>
      <c r="G310" s="64"/>
      <c r="H310" s="64"/>
      <c r="I310" s="64"/>
      <c r="J310" s="65"/>
    </row>
    <row r="311" spans="2:10" x14ac:dyDescent="0.25">
      <c r="B311" s="245" t="s">
        <v>2139</v>
      </c>
      <c r="C311" s="246"/>
      <c r="D311" s="246"/>
      <c r="E311" s="76"/>
      <c r="F311" s="76"/>
      <c r="G311" s="76"/>
      <c r="H311" s="76"/>
      <c r="I311" s="76"/>
      <c r="J311" s="75"/>
    </row>
    <row r="312" spans="2:10" x14ac:dyDescent="0.25">
      <c r="B312" s="63"/>
      <c r="C312" s="64"/>
      <c r="D312" s="64"/>
      <c r="E312" s="64"/>
      <c r="F312" s="64"/>
      <c r="G312" s="64"/>
      <c r="H312" s="64"/>
      <c r="I312" s="64"/>
      <c r="J312" s="65"/>
    </row>
    <row r="313" spans="2:10" ht="6" customHeight="1" x14ac:dyDescent="0.25">
      <c r="B313" s="60"/>
      <c r="C313" s="61"/>
      <c r="D313" s="61"/>
      <c r="E313" s="61"/>
      <c r="F313" s="61"/>
      <c r="G313" s="61"/>
      <c r="H313" s="61"/>
      <c r="I313" s="61"/>
      <c r="J313" s="62"/>
    </row>
    <row r="314" spans="2:10" ht="6" customHeight="1" x14ac:dyDescent="0.25">
      <c r="B314" s="71"/>
      <c r="C314" s="72"/>
      <c r="D314" s="72"/>
      <c r="E314" s="72"/>
      <c r="F314" s="72"/>
      <c r="G314" s="72"/>
      <c r="H314" s="72"/>
      <c r="I314" s="72"/>
      <c r="J314" s="73"/>
    </row>
    <row r="315" spans="2:10" x14ac:dyDescent="0.25">
      <c r="B315" s="240" t="s">
        <v>2115</v>
      </c>
      <c r="C315" s="241"/>
      <c r="D315" s="241"/>
      <c r="E315" s="241"/>
      <c r="F315" s="241"/>
      <c r="G315" s="241"/>
      <c r="H315" s="119"/>
      <c r="I315" s="106" t="s">
        <v>2116</v>
      </c>
      <c r="J315" s="65"/>
    </row>
    <row r="316" spans="2:10" x14ac:dyDescent="0.25">
      <c r="B316" s="240" t="s">
        <v>2117</v>
      </c>
      <c r="C316" s="241"/>
      <c r="D316" s="241"/>
      <c r="E316" s="241"/>
      <c r="F316" s="241"/>
      <c r="G316" s="241"/>
      <c r="H316" s="119"/>
      <c r="I316" s="106" t="s">
        <v>2118</v>
      </c>
      <c r="J316" s="65"/>
    </row>
    <row r="317" spans="2:10" x14ac:dyDescent="0.25">
      <c r="B317" s="240" t="s">
        <v>2119</v>
      </c>
      <c r="C317" s="241"/>
      <c r="D317" s="241"/>
      <c r="E317" s="241"/>
      <c r="F317" s="241"/>
      <c r="G317" s="241"/>
      <c r="H317" s="119"/>
      <c r="I317" s="106" t="s">
        <v>2120</v>
      </c>
      <c r="J317" s="65"/>
    </row>
    <row r="318" spans="2:10" x14ac:dyDescent="0.25">
      <c r="B318" s="240" t="s">
        <v>2121</v>
      </c>
      <c r="C318" s="241"/>
      <c r="D318" s="241"/>
      <c r="E318" s="241"/>
      <c r="F318" s="241"/>
      <c r="G318" s="241"/>
      <c r="H318" s="119"/>
      <c r="I318" s="106" t="s">
        <v>2120</v>
      </c>
      <c r="J318" s="65"/>
    </row>
    <row r="319" spans="2:10" x14ac:dyDescent="0.25">
      <c r="B319" s="240" t="s">
        <v>2122</v>
      </c>
      <c r="C319" s="241"/>
      <c r="D319" s="241"/>
      <c r="E319" s="241"/>
      <c r="F319" s="241"/>
      <c r="G319" s="241"/>
      <c r="H319" s="119"/>
      <c r="I319" s="106"/>
      <c r="J319" s="65"/>
    </row>
    <row r="320" spans="2:10" x14ac:dyDescent="0.25">
      <c r="B320" s="240" t="s">
        <v>2123</v>
      </c>
      <c r="C320" s="241"/>
      <c r="D320" s="241"/>
      <c r="E320" s="241"/>
      <c r="F320" s="241"/>
      <c r="G320" s="241"/>
      <c r="H320" s="119"/>
      <c r="I320" s="106"/>
      <c r="J320" s="65"/>
    </row>
    <row r="321" spans="2:10" x14ac:dyDescent="0.25">
      <c r="B321" s="240" t="s">
        <v>2124</v>
      </c>
      <c r="C321" s="241"/>
      <c r="D321" s="241"/>
      <c r="E321" s="241"/>
      <c r="F321" s="241"/>
      <c r="G321" s="241"/>
      <c r="H321" s="120"/>
      <c r="I321" s="106"/>
      <c r="J321" s="65"/>
    </row>
    <row r="322" spans="2:10" ht="6" customHeight="1" x14ac:dyDescent="0.25">
      <c r="B322" s="60"/>
      <c r="C322" s="61"/>
      <c r="D322" s="61"/>
      <c r="E322" s="61"/>
      <c r="F322" s="61"/>
      <c r="G322" s="61"/>
      <c r="H322" s="61"/>
      <c r="I322" s="61"/>
      <c r="J322" s="62"/>
    </row>
    <row r="323" spans="2:10" ht="6" customHeight="1" x14ac:dyDescent="0.25">
      <c r="B323" s="71"/>
      <c r="C323" s="72"/>
      <c r="D323" s="72"/>
      <c r="E323" s="72"/>
      <c r="F323" s="72"/>
      <c r="G323" s="72"/>
      <c r="H323" s="72"/>
      <c r="I323" s="72"/>
      <c r="J323" s="73"/>
    </row>
    <row r="324" spans="2:10" x14ac:dyDescent="0.25">
      <c r="B324" s="253" t="s">
        <v>2140</v>
      </c>
      <c r="C324" s="254"/>
      <c r="D324" s="254"/>
      <c r="E324" s="74"/>
      <c r="F324" s="74"/>
      <c r="G324" s="74"/>
      <c r="H324" s="74"/>
      <c r="I324" s="74"/>
      <c r="J324" s="75"/>
    </row>
    <row r="325" spans="2:10" ht="8.25" customHeight="1" x14ac:dyDescent="0.25">
      <c r="B325" s="63"/>
      <c r="C325" s="106"/>
      <c r="D325" s="106"/>
      <c r="E325" s="106"/>
      <c r="F325" s="106"/>
      <c r="G325" s="106"/>
      <c r="H325" s="106"/>
      <c r="I325" s="106"/>
      <c r="J325" s="65"/>
    </row>
    <row r="326" spans="2:10" x14ac:dyDescent="0.25">
      <c r="B326" s="63"/>
      <c r="C326" s="106"/>
      <c r="D326" s="119"/>
      <c r="E326" s="106"/>
      <c r="F326" s="106"/>
      <c r="G326" s="106"/>
      <c r="H326" s="121"/>
      <c r="I326" s="106"/>
      <c r="J326" s="65"/>
    </row>
    <row r="327" spans="2:10" x14ac:dyDescent="0.25">
      <c r="B327" s="63"/>
      <c r="C327" s="106"/>
      <c r="D327" s="119"/>
      <c r="E327" s="106"/>
      <c r="F327" s="106"/>
      <c r="G327" s="106"/>
      <c r="H327" s="106"/>
      <c r="I327" s="106"/>
      <c r="J327" s="65"/>
    </row>
    <row r="328" spans="2:10" x14ac:dyDescent="0.25">
      <c r="B328" s="60"/>
      <c r="C328" s="61"/>
      <c r="D328" s="61"/>
      <c r="E328" s="61"/>
      <c r="F328" s="61"/>
      <c r="G328" s="61"/>
      <c r="H328" s="61"/>
      <c r="I328" s="61"/>
      <c r="J328" s="62"/>
    </row>
    <row r="329" spans="2:10" ht="6" customHeight="1" x14ac:dyDescent="0.25">
      <c r="B329" s="63"/>
      <c r="C329" s="64"/>
      <c r="D329" s="64"/>
      <c r="E329" s="64"/>
      <c r="F329" s="64"/>
      <c r="G329" s="64"/>
      <c r="H329" s="64"/>
      <c r="I329" s="64"/>
      <c r="J329" s="65"/>
    </row>
    <row r="330" spans="2:10" x14ac:dyDescent="0.25">
      <c r="B330" s="253" t="s">
        <v>2141</v>
      </c>
      <c r="C330" s="264"/>
      <c r="D330" s="264"/>
      <c r="E330" s="264"/>
      <c r="F330" s="264"/>
      <c r="G330" s="264"/>
      <c r="H330" s="264"/>
      <c r="I330" s="76"/>
      <c r="J330" s="75"/>
    </row>
    <row r="331" spans="2:10" ht="9.75" customHeight="1" x14ac:dyDescent="0.25">
      <c r="B331" s="63"/>
      <c r="C331" s="64"/>
      <c r="D331" s="64"/>
      <c r="E331" s="64"/>
      <c r="F331" s="64"/>
      <c r="G331" s="64"/>
      <c r="H331" s="64"/>
      <c r="I331" s="64"/>
      <c r="J331" s="65"/>
    </row>
    <row r="332" spans="2:10" ht="20.100000000000001" customHeight="1" x14ac:dyDescent="0.25">
      <c r="B332" s="63"/>
      <c r="C332" s="64"/>
      <c r="D332" s="64"/>
      <c r="E332" s="64"/>
      <c r="F332" s="64"/>
      <c r="G332" s="64"/>
      <c r="H332" s="64"/>
      <c r="I332" s="64"/>
      <c r="J332" s="65"/>
    </row>
    <row r="333" spans="2:10" ht="20.100000000000001" customHeight="1" x14ac:dyDescent="0.25">
      <c r="B333" s="63"/>
      <c r="C333" s="64"/>
      <c r="D333" s="64"/>
      <c r="E333" s="64"/>
      <c r="F333" s="64"/>
      <c r="G333" s="64"/>
      <c r="H333" s="64"/>
      <c r="I333" s="64"/>
      <c r="J333" s="65"/>
    </row>
    <row r="334" spans="2:10" ht="20.100000000000001" customHeight="1" x14ac:dyDescent="0.25">
      <c r="B334" s="63"/>
      <c r="C334" s="64"/>
      <c r="D334" s="64"/>
      <c r="E334" s="247"/>
      <c r="F334" s="247"/>
      <c r="G334" s="64" t="s">
        <v>2125</v>
      </c>
      <c r="H334" s="64"/>
      <c r="I334" s="64"/>
      <c r="J334" s="65"/>
    </row>
    <row r="335" spans="2:10" ht="20.100000000000001" customHeight="1" x14ac:dyDescent="0.25">
      <c r="B335" s="63"/>
      <c r="C335" s="64"/>
      <c r="D335" s="64"/>
      <c r="E335" s="64"/>
      <c r="F335" s="119"/>
      <c r="G335" s="64" t="s">
        <v>2125</v>
      </c>
      <c r="H335" s="249"/>
      <c r="I335" s="249"/>
      <c r="J335" s="66" t="s">
        <v>2120</v>
      </c>
    </row>
    <row r="336" spans="2:10" ht="20.100000000000001" customHeight="1" x14ac:dyDescent="0.25">
      <c r="B336" s="63"/>
      <c r="C336" s="64"/>
      <c r="D336" s="64"/>
      <c r="E336" s="64"/>
      <c r="F336" s="64"/>
      <c r="G336" s="64"/>
      <c r="H336" s="248"/>
      <c r="I336" s="248"/>
      <c r="J336" s="115" t="s">
        <v>2120</v>
      </c>
    </row>
    <row r="337" spans="2:10" ht="20.100000000000001" customHeight="1" x14ac:dyDescent="0.25">
      <c r="B337" s="63"/>
      <c r="C337" s="64"/>
      <c r="D337" s="64"/>
      <c r="E337" s="64"/>
      <c r="F337" s="64"/>
      <c r="G337" s="64"/>
      <c r="H337" s="248"/>
      <c r="I337" s="248"/>
      <c r="J337" s="66" t="s">
        <v>2120</v>
      </c>
    </row>
    <row r="338" spans="2:10" ht="20.100000000000001" customHeight="1" x14ac:dyDescent="0.25">
      <c r="B338" s="63"/>
      <c r="C338" s="64"/>
      <c r="D338" s="247"/>
      <c r="E338" s="247"/>
      <c r="F338" s="247"/>
      <c r="G338" s="64"/>
      <c r="H338" s="248"/>
      <c r="I338" s="248"/>
      <c r="J338" s="66" t="s">
        <v>2120</v>
      </c>
    </row>
    <row r="339" spans="2:10" ht="6" customHeight="1" x14ac:dyDescent="0.25">
      <c r="B339" s="60"/>
      <c r="C339" s="61"/>
      <c r="D339" s="61"/>
      <c r="E339" s="61"/>
      <c r="F339" s="61"/>
      <c r="G339" s="61"/>
      <c r="H339" s="61"/>
      <c r="I339" s="61"/>
      <c r="J339" s="62"/>
    </row>
    <row r="340" spans="2:10" ht="6" customHeight="1" x14ac:dyDescent="0.25">
      <c r="B340" s="63"/>
      <c r="C340" s="64"/>
      <c r="D340" s="64"/>
      <c r="E340" s="64"/>
      <c r="F340" s="64"/>
      <c r="G340" s="64"/>
      <c r="H340" s="64"/>
      <c r="I340" s="64"/>
      <c r="J340" s="65"/>
    </row>
    <row r="341" spans="2:10" x14ac:dyDescent="0.25">
      <c r="B341" s="104" t="s">
        <v>2142</v>
      </c>
      <c r="C341" s="107"/>
      <c r="D341" s="107"/>
      <c r="E341" s="107"/>
      <c r="F341" s="107"/>
      <c r="G341" s="107"/>
      <c r="H341" s="107"/>
      <c r="I341" s="107"/>
      <c r="J341" s="108"/>
    </row>
    <row r="342" spans="2:10" x14ac:dyDescent="0.25">
      <c r="B342" s="250"/>
      <c r="C342" s="251"/>
      <c r="D342" s="251"/>
      <c r="E342" s="251"/>
      <c r="F342" s="251"/>
      <c r="G342" s="251"/>
      <c r="H342" s="251"/>
      <c r="I342" s="251"/>
      <c r="J342" s="252"/>
    </row>
    <row r="343" spans="2:10" ht="6" customHeight="1" x14ac:dyDescent="0.25">
      <c r="B343" s="60"/>
      <c r="C343" s="61"/>
      <c r="D343" s="61"/>
      <c r="E343" s="61"/>
      <c r="F343" s="61"/>
      <c r="G343" s="61"/>
      <c r="H343" s="61"/>
      <c r="I343" s="61"/>
      <c r="J343" s="62"/>
    </row>
    <row r="344" spans="2:10" ht="6" customHeight="1" x14ac:dyDescent="0.25">
      <c r="B344" s="63"/>
      <c r="C344" s="64"/>
      <c r="D344" s="64"/>
      <c r="E344" s="64"/>
      <c r="F344" s="64"/>
      <c r="G344" s="64"/>
      <c r="H344" s="64"/>
      <c r="I344" s="64"/>
      <c r="J344" s="65"/>
    </row>
    <row r="345" spans="2:10" x14ac:dyDescent="0.25">
      <c r="B345" s="104" t="s">
        <v>2143</v>
      </c>
      <c r="C345" s="77"/>
      <c r="D345" s="77"/>
      <c r="E345" s="77"/>
      <c r="F345" s="77"/>
      <c r="G345" s="77"/>
      <c r="H345" s="77"/>
      <c r="I345" s="77"/>
      <c r="J345" s="75"/>
    </row>
    <row r="346" spans="2:10" x14ac:dyDescent="0.25">
      <c r="B346" s="63"/>
      <c r="C346" s="64" t="s">
        <v>2126</v>
      </c>
      <c r="D346" s="121"/>
      <c r="E346" s="64" t="s">
        <v>2127</v>
      </c>
      <c r="F346" s="67"/>
      <c r="G346" s="64" t="s">
        <v>2128</v>
      </c>
      <c r="H346" s="64"/>
      <c r="I346" s="119"/>
      <c r="J346" s="65"/>
    </row>
    <row r="347" spans="2:10" ht="6" customHeight="1" x14ac:dyDescent="0.25">
      <c r="B347" s="60"/>
      <c r="C347" s="61"/>
      <c r="D347" s="61"/>
      <c r="E347" s="61"/>
      <c r="F347" s="61"/>
      <c r="G347" s="61"/>
      <c r="H347" s="61"/>
      <c r="I347" s="61"/>
      <c r="J347" s="62"/>
    </row>
    <row r="348" spans="2:10" ht="6" customHeight="1" x14ac:dyDescent="0.25">
      <c r="B348" s="71"/>
      <c r="C348" s="72"/>
      <c r="D348" s="72"/>
      <c r="E348" s="72"/>
      <c r="F348" s="72"/>
      <c r="G348" s="72"/>
      <c r="H348" s="72"/>
      <c r="I348" s="72"/>
      <c r="J348" s="73"/>
    </row>
    <row r="349" spans="2:10" x14ac:dyDescent="0.25">
      <c r="B349" s="253" t="s">
        <v>2144</v>
      </c>
      <c r="C349" s="254"/>
      <c r="D349" s="254"/>
      <c r="E349" s="254"/>
      <c r="F349" s="254"/>
      <c r="G349" s="254"/>
      <c r="H349" s="74"/>
      <c r="I349" s="74"/>
      <c r="J349" s="75"/>
    </row>
    <row r="350" spans="2:10" x14ac:dyDescent="0.25">
      <c r="B350" s="63"/>
      <c r="C350" s="106" t="s">
        <v>2129</v>
      </c>
      <c r="D350" s="48"/>
      <c r="E350" s="48"/>
      <c r="F350" s="247"/>
      <c r="G350" s="247"/>
      <c r="H350" s="247"/>
      <c r="I350" s="48"/>
      <c r="J350" s="78"/>
    </row>
    <row r="351" spans="2:10" x14ac:dyDescent="0.25">
      <c r="B351" s="63"/>
      <c r="C351" s="260" t="s">
        <v>2130</v>
      </c>
      <c r="D351" s="260"/>
      <c r="E351" s="260"/>
      <c r="F351" s="247"/>
      <c r="G351" s="247"/>
      <c r="H351" s="103" t="s">
        <v>2125</v>
      </c>
      <c r="I351" s="106"/>
      <c r="J351" s="65"/>
    </row>
    <row r="352" spans="2:10" ht="7.5" customHeight="1" x14ac:dyDescent="0.25">
      <c r="B352" s="60"/>
      <c r="C352" s="61"/>
      <c r="D352" s="61"/>
      <c r="E352" s="61"/>
      <c r="F352" s="61"/>
      <c r="G352" s="61"/>
      <c r="H352" s="61"/>
      <c r="I352" s="61"/>
      <c r="J352" s="62"/>
    </row>
    <row r="353" spans="2:10" ht="6" customHeight="1" x14ac:dyDescent="0.25">
      <c r="B353" s="63"/>
      <c r="C353" s="64"/>
      <c r="D353" s="64"/>
      <c r="E353" s="64"/>
      <c r="F353" s="64"/>
      <c r="G353" s="64"/>
      <c r="H353" s="64"/>
      <c r="I353" s="64"/>
      <c r="J353" s="65"/>
    </row>
    <row r="354" spans="2:10" x14ac:dyDescent="0.25">
      <c r="B354" s="257" t="s">
        <v>2145</v>
      </c>
      <c r="C354" s="265"/>
      <c r="D354" s="265"/>
      <c r="E354" s="265"/>
      <c r="F354" s="265"/>
      <c r="G354" s="265"/>
      <c r="H354" s="265"/>
      <c r="I354" s="265"/>
      <c r="J354" s="259"/>
    </row>
    <row r="355" spans="2:10" ht="6.75" customHeight="1" x14ac:dyDescent="0.25">
      <c r="B355" s="60"/>
      <c r="C355" s="61"/>
      <c r="D355" s="61"/>
      <c r="E355" s="61"/>
      <c r="F355" s="61"/>
      <c r="G355" s="61"/>
      <c r="H355" s="61"/>
      <c r="I355" s="61"/>
      <c r="J355" s="62"/>
    </row>
    <row r="356" spans="2:10" x14ac:dyDescent="0.25">
      <c r="B356" s="63"/>
      <c r="C356" s="64"/>
      <c r="D356" s="64"/>
      <c r="E356" s="64"/>
      <c r="F356" s="64"/>
      <c r="G356" s="64"/>
      <c r="H356" s="64"/>
      <c r="I356" s="64"/>
      <c r="J356" s="65"/>
    </row>
    <row r="357" spans="2:10" x14ac:dyDescent="0.25">
      <c r="B357" s="58" t="s">
        <v>2131</v>
      </c>
      <c r="C357" s="64"/>
      <c r="D357" s="64"/>
      <c r="E357" s="64"/>
      <c r="F357" s="64"/>
      <c r="G357" s="64"/>
      <c r="H357" s="64"/>
      <c r="I357" s="119"/>
      <c r="J357" s="65" t="s">
        <v>2132</v>
      </c>
    </row>
    <row r="358" spans="2:10" x14ac:dyDescent="0.25">
      <c r="B358" s="58" t="s">
        <v>2133</v>
      </c>
      <c r="C358" s="64"/>
      <c r="D358" s="64"/>
      <c r="E358" s="64"/>
      <c r="F358" s="64"/>
      <c r="G358" s="64"/>
      <c r="H358" s="64"/>
      <c r="I358" s="119"/>
      <c r="J358" s="65" t="s">
        <v>2125</v>
      </c>
    </row>
    <row r="359" spans="2:10" ht="6" customHeight="1" x14ac:dyDescent="0.25">
      <c r="B359" s="60"/>
      <c r="C359" s="61"/>
      <c r="D359" s="61"/>
      <c r="E359" s="61"/>
      <c r="F359" s="61"/>
      <c r="G359" s="61"/>
      <c r="H359" s="61"/>
      <c r="I359" s="61"/>
      <c r="J359" s="62"/>
    </row>
    <row r="362" spans="2:10" ht="6" customHeight="1" x14ac:dyDescent="0.25">
      <c r="B362" s="71"/>
      <c r="C362" s="72"/>
      <c r="D362" s="72"/>
      <c r="E362" s="72"/>
      <c r="F362" s="72"/>
      <c r="G362" s="72"/>
      <c r="H362" s="72"/>
      <c r="I362" s="72"/>
      <c r="J362" s="73"/>
    </row>
    <row r="363" spans="2:10" x14ac:dyDescent="0.25">
      <c r="B363" s="255" t="s">
        <v>2138</v>
      </c>
      <c r="C363" s="256"/>
      <c r="D363" s="256"/>
      <c r="E363" s="122"/>
      <c r="F363" s="122"/>
      <c r="G363" s="122"/>
      <c r="H363" s="122"/>
      <c r="I363" s="122"/>
      <c r="J363" s="123" t="s">
        <v>2479</v>
      </c>
    </row>
    <row r="364" spans="2:10" x14ac:dyDescent="0.25">
      <c r="B364" s="63"/>
      <c r="C364" s="106"/>
      <c r="D364" s="106"/>
      <c r="E364" s="106"/>
      <c r="F364" s="106"/>
      <c r="G364" s="106"/>
      <c r="H364" s="106"/>
      <c r="I364" s="106"/>
      <c r="J364" s="65"/>
    </row>
    <row r="365" spans="2:10" x14ac:dyDescent="0.25">
      <c r="B365" s="63"/>
      <c r="C365" s="106"/>
      <c r="D365" s="106"/>
      <c r="E365" s="106"/>
      <c r="F365" s="106"/>
      <c r="G365" s="106"/>
      <c r="H365" s="106"/>
      <c r="I365" s="106"/>
      <c r="J365" s="65"/>
    </row>
    <row r="366" spans="2:10" x14ac:dyDescent="0.25">
      <c r="B366" s="63"/>
      <c r="C366" s="106"/>
      <c r="D366" s="106"/>
      <c r="E366" s="106"/>
      <c r="F366" s="106"/>
      <c r="G366" s="106"/>
      <c r="H366" s="106"/>
      <c r="I366" s="106"/>
      <c r="J366" s="65"/>
    </row>
    <row r="367" spans="2:10" ht="6" customHeight="1" x14ac:dyDescent="0.25">
      <c r="B367" s="60"/>
      <c r="C367" s="61"/>
      <c r="D367" s="61"/>
      <c r="E367" s="61"/>
      <c r="F367" s="61"/>
      <c r="G367" s="61"/>
      <c r="H367" s="61"/>
      <c r="I367" s="61"/>
      <c r="J367" s="62"/>
    </row>
    <row r="368" spans="2:10" ht="6" customHeight="1" x14ac:dyDescent="0.25">
      <c r="B368" s="63"/>
      <c r="C368" s="64"/>
      <c r="D368" s="64"/>
      <c r="E368" s="64"/>
      <c r="F368" s="64"/>
      <c r="G368" s="64"/>
      <c r="H368" s="64"/>
      <c r="I368" s="64"/>
      <c r="J368" s="65"/>
    </row>
    <row r="369" spans="2:10" x14ac:dyDescent="0.25">
      <c r="B369" s="245" t="s">
        <v>2139</v>
      </c>
      <c r="C369" s="246"/>
      <c r="D369" s="246"/>
      <c r="E369" s="76"/>
      <c r="F369" s="76"/>
      <c r="G369" s="76"/>
      <c r="H369" s="76"/>
      <c r="I369" s="76"/>
      <c r="J369" s="75"/>
    </row>
    <row r="370" spans="2:10" x14ac:dyDescent="0.25">
      <c r="B370" s="63"/>
      <c r="C370" s="64"/>
      <c r="D370" s="64"/>
      <c r="E370" s="64"/>
      <c r="F370" s="64"/>
      <c r="G370" s="64"/>
      <c r="H370" s="64"/>
      <c r="I370" s="64"/>
      <c r="J370" s="65"/>
    </row>
    <row r="371" spans="2:10" ht="6" customHeight="1" x14ac:dyDescent="0.25">
      <c r="B371" s="60"/>
      <c r="C371" s="61"/>
      <c r="D371" s="61"/>
      <c r="E371" s="61"/>
      <c r="F371" s="61"/>
      <c r="G371" s="61"/>
      <c r="H371" s="61"/>
      <c r="I371" s="61"/>
      <c r="J371" s="62"/>
    </row>
    <row r="372" spans="2:10" ht="6" customHeight="1" x14ac:dyDescent="0.25">
      <c r="B372" s="71"/>
      <c r="C372" s="72"/>
      <c r="D372" s="72"/>
      <c r="E372" s="72"/>
      <c r="F372" s="72"/>
      <c r="G372" s="72"/>
      <c r="H372" s="72"/>
      <c r="I372" s="72"/>
      <c r="J372" s="73"/>
    </row>
    <row r="373" spans="2:10" x14ac:dyDescent="0.25">
      <c r="B373" s="240" t="s">
        <v>2115</v>
      </c>
      <c r="C373" s="241"/>
      <c r="D373" s="241"/>
      <c r="E373" s="241"/>
      <c r="F373" s="241"/>
      <c r="G373" s="241"/>
      <c r="H373" s="119"/>
      <c r="I373" s="106" t="s">
        <v>2116</v>
      </c>
      <c r="J373" s="65"/>
    </row>
    <row r="374" spans="2:10" x14ac:dyDescent="0.25">
      <c r="B374" s="240" t="s">
        <v>2117</v>
      </c>
      <c r="C374" s="241"/>
      <c r="D374" s="241"/>
      <c r="E374" s="241"/>
      <c r="F374" s="241"/>
      <c r="G374" s="241"/>
      <c r="H374" s="119"/>
      <c r="I374" s="106" t="s">
        <v>2118</v>
      </c>
      <c r="J374" s="65"/>
    </row>
    <row r="375" spans="2:10" x14ac:dyDescent="0.25">
      <c r="B375" s="240" t="s">
        <v>2119</v>
      </c>
      <c r="C375" s="241"/>
      <c r="D375" s="241"/>
      <c r="E375" s="241"/>
      <c r="F375" s="241"/>
      <c r="G375" s="241"/>
      <c r="H375" s="119"/>
      <c r="I375" s="106" t="s">
        <v>2120</v>
      </c>
      <c r="J375" s="65"/>
    </row>
    <row r="376" spans="2:10" x14ac:dyDescent="0.25">
      <c r="B376" s="240" t="s">
        <v>2121</v>
      </c>
      <c r="C376" s="241"/>
      <c r="D376" s="241"/>
      <c r="E376" s="241"/>
      <c r="F376" s="241"/>
      <c r="G376" s="241"/>
      <c r="H376" s="119"/>
      <c r="I376" s="106" t="s">
        <v>2120</v>
      </c>
      <c r="J376" s="65"/>
    </row>
    <row r="377" spans="2:10" x14ac:dyDescent="0.25">
      <c r="B377" s="240" t="s">
        <v>2122</v>
      </c>
      <c r="C377" s="241"/>
      <c r="D377" s="241"/>
      <c r="E377" s="241"/>
      <c r="F377" s="241"/>
      <c r="G377" s="241"/>
      <c r="H377" s="119"/>
      <c r="I377" s="106"/>
      <c r="J377" s="65"/>
    </row>
    <row r="378" spans="2:10" x14ac:dyDescent="0.25">
      <c r="B378" s="240" t="s">
        <v>2123</v>
      </c>
      <c r="C378" s="241"/>
      <c r="D378" s="241"/>
      <c r="E378" s="241"/>
      <c r="F378" s="241"/>
      <c r="G378" s="241"/>
      <c r="H378" s="119"/>
      <c r="I378" s="106"/>
      <c r="J378" s="65"/>
    </row>
    <row r="379" spans="2:10" x14ac:dyDescent="0.25">
      <c r="B379" s="240" t="s">
        <v>2124</v>
      </c>
      <c r="C379" s="241"/>
      <c r="D379" s="241"/>
      <c r="E379" s="241"/>
      <c r="F379" s="241"/>
      <c r="G379" s="241"/>
      <c r="H379" s="120"/>
      <c r="I379" s="106"/>
      <c r="J379" s="65"/>
    </row>
    <row r="380" spans="2:10" ht="6" customHeight="1" x14ac:dyDescent="0.25">
      <c r="B380" s="60"/>
      <c r="C380" s="61"/>
      <c r="D380" s="61"/>
      <c r="E380" s="61"/>
      <c r="F380" s="61"/>
      <c r="G380" s="61"/>
      <c r="H380" s="61"/>
      <c r="I380" s="61"/>
      <c r="J380" s="62"/>
    </row>
    <row r="381" spans="2:10" ht="6" customHeight="1" x14ac:dyDescent="0.25">
      <c r="B381" s="71"/>
      <c r="C381" s="72"/>
      <c r="D381" s="72"/>
      <c r="E381" s="72"/>
      <c r="F381" s="72"/>
      <c r="G381" s="72"/>
      <c r="H381" s="72"/>
      <c r="I381" s="72"/>
      <c r="J381" s="73"/>
    </row>
    <row r="382" spans="2:10" x14ac:dyDescent="0.25">
      <c r="B382" s="253" t="s">
        <v>2140</v>
      </c>
      <c r="C382" s="254"/>
      <c r="D382" s="254"/>
      <c r="E382" s="74"/>
      <c r="F382" s="74"/>
      <c r="G382" s="74"/>
      <c r="H382" s="74"/>
      <c r="I382" s="74"/>
      <c r="J382" s="75"/>
    </row>
    <row r="383" spans="2:10" ht="8.25" customHeight="1" x14ac:dyDescent="0.25">
      <c r="B383" s="63"/>
      <c r="C383" s="106"/>
      <c r="D383" s="106"/>
      <c r="E383" s="106"/>
      <c r="F383" s="106"/>
      <c r="G383" s="106"/>
      <c r="H383" s="106"/>
      <c r="I383" s="106"/>
      <c r="J383" s="65"/>
    </row>
    <row r="384" spans="2:10" x14ac:dyDescent="0.25">
      <c r="B384" s="63"/>
      <c r="C384" s="106"/>
      <c r="D384" s="119"/>
      <c r="E384" s="106"/>
      <c r="F384" s="106"/>
      <c r="G384" s="106"/>
      <c r="H384" s="121"/>
      <c r="I384" s="106"/>
      <c r="J384" s="65"/>
    </row>
    <row r="385" spans="2:10" x14ac:dyDescent="0.25">
      <c r="B385" s="63"/>
      <c r="C385" s="106"/>
      <c r="D385" s="119"/>
      <c r="E385" s="106"/>
      <c r="F385" s="106"/>
      <c r="G385" s="106"/>
      <c r="H385" s="106"/>
      <c r="I385" s="106"/>
      <c r="J385" s="65"/>
    </row>
    <row r="386" spans="2:10" x14ac:dyDescent="0.25">
      <c r="B386" s="60"/>
      <c r="C386" s="61"/>
      <c r="D386" s="61"/>
      <c r="E386" s="61"/>
      <c r="F386" s="61"/>
      <c r="G386" s="61"/>
      <c r="H386" s="61"/>
      <c r="I386" s="61"/>
      <c r="J386" s="62"/>
    </row>
    <row r="387" spans="2:10" ht="6" customHeight="1" x14ac:dyDescent="0.25">
      <c r="B387" s="63"/>
      <c r="C387" s="64"/>
      <c r="D387" s="64"/>
      <c r="E387" s="64"/>
      <c r="F387" s="64"/>
      <c r="G387" s="64"/>
      <c r="H387" s="64"/>
      <c r="I387" s="64"/>
      <c r="J387" s="65"/>
    </row>
    <row r="388" spans="2:10" x14ac:dyDescent="0.25">
      <c r="B388" s="253" t="s">
        <v>2141</v>
      </c>
      <c r="C388" s="264"/>
      <c r="D388" s="264"/>
      <c r="E388" s="264"/>
      <c r="F388" s="264"/>
      <c r="G388" s="264"/>
      <c r="H388" s="264"/>
      <c r="I388" s="76"/>
      <c r="J388" s="75"/>
    </row>
    <row r="389" spans="2:10" ht="9.75" customHeight="1" x14ac:dyDescent="0.25">
      <c r="B389" s="63"/>
      <c r="C389" s="64"/>
      <c r="D389" s="64"/>
      <c r="E389" s="64"/>
      <c r="F389" s="64"/>
      <c r="G389" s="64"/>
      <c r="H389" s="64"/>
      <c r="I389" s="64"/>
      <c r="J389" s="65"/>
    </row>
    <row r="390" spans="2:10" ht="20.100000000000001" customHeight="1" x14ac:dyDescent="0.25">
      <c r="B390" s="63"/>
      <c r="C390" s="64"/>
      <c r="D390" s="64"/>
      <c r="E390" s="64"/>
      <c r="F390" s="64"/>
      <c r="G390" s="64"/>
      <c r="H390" s="64"/>
      <c r="I390" s="64"/>
      <c r="J390" s="65"/>
    </row>
    <row r="391" spans="2:10" ht="20.100000000000001" customHeight="1" x14ac:dyDescent="0.25">
      <c r="B391" s="63"/>
      <c r="C391" s="64"/>
      <c r="D391" s="64"/>
      <c r="E391" s="64"/>
      <c r="F391" s="64"/>
      <c r="G391" s="64"/>
      <c r="H391" s="64"/>
      <c r="I391" s="64"/>
      <c r="J391" s="65"/>
    </row>
    <row r="392" spans="2:10" ht="20.100000000000001" customHeight="1" x14ac:dyDescent="0.25">
      <c r="B392" s="63"/>
      <c r="C392" s="64"/>
      <c r="D392" s="64"/>
      <c r="E392" s="247"/>
      <c r="F392" s="247"/>
      <c r="G392" s="64" t="s">
        <v>2125</v>
      </c>
      <c r="H392" s="64"/>
      <c r="I392" s="64"/>
      <c r="J392" s="65"/>
    </row>
    <row r="393" spans="2:10" ht="20.100000000000001" customHeight="1" x14ac:dyDescent="0.25">
      <c r="B393" s="63"/>
      <c r="C393" s="64"/>
      <c r="D393" s="64"/>
      <c r="E393" s="64"/>
      <c r="F393" s="119"/>
      <c r="G393" s="64" t="s">
        <v>2125</v>
      </c>
      <c r="H393" s="249"/>
      <c r="I393" s="249"/>
      <c r="J393" s="66" t="s">
        <v>2120</v>
      </c>
    </row>
    <row r="394" spans="2:10" ht="20.100000000000001" customHeight="1" x14ac:dyDescent="0.25">
      <c r="B394" s="63"/>
      <c r="C394" s="64"/>
      <c r="D394" s="64"/>
      <c r="E394" s="64"/>
      <c r="F394" s="64"/>
      <c r="G394" s="64"/>
      <c r="H394" s="248"/>
      <c r="I394" s="248"/>
      <c r="J394" s="115" t="s">
        <v>2120</v>
      </c>
    </row>
    <row r="395" spans="2:10" ht="20.100000000000001" customHeight="1" x14ac:dyDescent="0.25">
      <c r="B395" s="63"/>
      <c r="C395" s="64"/>
      <c r="D395" s="64"/>
      <c r="E395" s="64"/>
      <c r="F395" s="64"/>
      <c r="G395" s="64"/>
      <c r="H395" s="248"/>
      <c r="I395" s="248"/>
      <c r="J395" s="66" t="s">
        <v>2120</v>
      </c>
    </row>
    <row r="396" spans="2:10" ht="20.100000000000001" customHeight="1" x14ac:dyDescent="0.25">
      <c r="B396" s="63"/>
      <c r="C396" s="64"/>
      <c r="D396" s="247"/>
      <c r="E396" s="247"/>
      <c r="F396" s="247"/>
      <c r="G396" s="64"/>
      <c r="H396" s="248"/>
      <c r="I396" s="248"/>
      <c r="J396" s="66" t="s">
        <v>2120</v>
      </c>
    </row>
    <row r="397" spans="2:10" ht="6" customHeight="1" x14ac:dyDescent="0.25">
      <c r="B397" s="60"/>
      <c r="C397" s="61"/>
      <c r="D397" s="61"/>
      <c r="E397" s="61"/>
      <c r="F397" s="61"/>
      <c r="G397" s="61"/>
      <c r="H397" s="61"/>
      <c r="I397" s="61"/>
      <c r="J397" s="62"/>
    </row>
    <row r="398" spans="2:10" ht="6" customHeight="1" x14ac:dyDescent="0.25">
      <c r="B398" s="63"/>
      <c r="C398" s="64"/>
      <c r="D398" s="64"/>
      <c r="E398" s="64"/>
      <c r="F398" s="64"/>
      <c r="G398" s="64"/>
      <c r="H398" s="64"/>
      <c r="I398" s="64"/>
      <c r="J398" s="65"/>
    </row>
    <row r="399" spans="2:10" x14ac:dyDescent="0.25">
      <c r="B399" s="104" t="s">
        <v>2142</v>
      </c>
      <c r="C399" s="107"/>
      <c r="D399" s="107"/>
      <c r="E399" s="107"/>
      <c r="F399" s="107"/>
      <c r="G399" s="107"/>
      <c r="H399" s="107"/>
      <c r="I399" s="107"/>
      <c r="J399" s="108"/>
    </row>
    <row r="400" spans="2:10" x14ac:dyDescent="0.25">
      <c r="B400" s="250"/>
      <c r="C400" s="251"/>
      <c r="D400" s="251"/>
      <c r="E400" s="251"/>
      <c r="F400" s="251"/>
      <c r="G400" s="251"/>
      <c r="H400" s="251"/>
      <c r="I400" s="251"/>
      <c r="J400" s="252"/>
    </row>
    <row r="401" spans="2:10" ht="6" customHeight="1" x14ac:dyDescent="0.25">
      <c r="B401" s="60"/>
      <c r="C401" s="61"/>
      <c r="D401" s="61"/>
      <c r="E401" s="61"/>
      <c r="F401" s="61"/>
      <c r="G401" s="61"/>
      <c r="H401" s="61"/>
      <c r="I401" s="61"/>
      <c r="J401" s="62"/>
    </row>
    <row r="402" spans="2:10" ht="6" customHeight="1" x14ac:dyDescent="0.25">
      <c r="B402" s="63"/>
      <c r="C402" s="64"/>
      <c r="D402" s="64"/>
      <c r="E402" s="64"/>
      <c r="F402" s="64"/>
      <c r="G402" s="64"/>
      <c r="H402" s="64"/>
      <c r="I402" s="64"/>
      <c r="J402" s="65"/>
    </row>
    <row r="403" spans="2:10" x14ac:dyDescent="0.25">
      <c r="B403" s="104" t="s">
        <v>2143</v>
      </c>
      <c r="C403" s="77"/>
      <c r="D403" s="77"/>
      <c r="E403" s="77"/>
      <c r="F403" s="77"/>
      <c r="G403" s="77"/>
      <c r="H403" s="77"/>
      <c r="I403" s="77"/>
      <c r="J403" s="75"/>
    </row>
    <row r="404" spans="2:10" x14ac:dyDescent="0.25">
      <c r="B404" s="63"/>
      <c r="C404" s="64" t="s">
        <v>2126</v>
      </c>
      <c r="D404" s="121"/>
      <c r="E404" s="64" t="s">
        <v>2127</v>
      </c>
      <c r="F404" s="67"/>
      <c r="G404" s="64" t="s">
        <v>2128</v>
      </c>
      <c r="H404" s="64"/>
      <c r="I404" s="119"/>
      <c r="J404" s="65"/>
    </row>
    <row r="405" spans="2:10" ht="6" customHeight="1" x14ac:dyDescent="0.25">
      <c r="B405" s="60"/>
      <c r="C405" s="61"/>
      <c r="D405" s="61"/>
      <c r="E405" s="61"/>
      <c r="F405" s="61"/>
      <c r="G405" s="61"/>
      <c r="H405" s="61"/>
      <c r="I405" s="61"/>
      <c r="J405" s="62"/>
    </row>
    <row r="406" spans="2:10" ht="6" customHeight="1" x14ac:dyDescent="0.25">
      <c r="B406" s="71"/>
      <c r="C406" s="72"/>
      <c r="D406" s="72"/>
      <c r="E406" s="72"/>
      <c r="F406" s="72"/>
      <c r="G406" s="72"/>
      <c r="H406" s="72"/>
      <c r="I406" s="72"/>
      <c r="J406" s="73"/>
    </row>
    <row r="407" spans="2:10" x14ac:dyDescent="0.25">
      <c r="B407" s="253" t="s">
        <v>2144</v>
      </c>
      <c r="C407" s="254"/>
      <c r="D407" s="254"/>
      <c r="E407" s="254"/>
      <c r="F407" s="254"/>
      <c r="G407" s="254"/>
      <c r="H407" s="74"/>
      <c r="I407" s="74"/>
      <c r="J407" s="75"/>
    </row>
    <row r="408" spans="2:10" x14ac:dyDescent="0.25">
      <c r="B408" s="63"/>
      <c r="C408" s="106" t="s">
        <v>2129</v>
      </c>
      <c r="D408" s="48"/>
      <c r="E408" s="48"/>
      <c r="F408" s="247"/>
      <c r="G408" s="247"/>
      <c r="H408" s="247"/>
      <c r="I408" s="48"/>
      <c r="J408" s="78"/>
    </row>
    <row r="409" spans="2:10" x14ac:dyDescent="0.25">
      <c r="B409" s="63"/>
      <c r="C409" s="260" t="s">
        <v>2130</v>
      </c>
      <c r="D409" s="260"/>
      <c r="E409" s="260"/>
      <c r="F409" s="247"/>
      <c r="G409" s="247"/>
      <c r="H409" s="103" t="s">
        <v>2125</v>
      </c>
      <c r="I409" s="106"/>
      <c r="J409" s="65"/>
    </row>
    <row r="410" spans="2:10" ht="7.5" customHeight="1" x14ac:dyDescent="0.25">
      <c r="B410" s="60"/>
      <c r="C410" s="61"/>
      <c r="D410" s="61"/>
      <c r="E410" s="61"/>
      <c r="F410" s="61"/>
      <c r="G410" s="61"/>
      <c r="H410" s="61"/>
      <c r="I410" s="61"/>
      <c r="J410" s="62"/>
    </row>
    <row r="411" spans="2:10" ht="6" customHeight="1" x14ac:dyDescent="0.25">
      <c r="B411" s="63"/>
      <c r="C411" s="64"/>
      <c r="D411" s="64"/>
      <c r="E411" s="64"/>
      <c r="F411" s="64"/>
      <c r="G411" s="64"/>
      <c r="H411" s="64"/>
      <c r="I411" s="64"/>
      <c r="J411" s="65"/>
    </row>
    <row r="412" spans="2:10" x14ac:dyDescent="0.25">
      <c r="B412" s="257" t="s">
        <v>2145</v>
      </c>
      <c r="C412" s="265"/>
      <c r="D412" s="265"/>
      <c r="E412" s="265"/>
      <c r="F412" s="265"/>
      <c r="G412" s="265"/>
      <c r="H412" s="265"/>
      <c r="I412" s="265"/>
      <c r="J412" s="259"/>
    </row>
    <row r="413" spans="2:10" ht="6.75" customHeight="1" x14ac:dyDescent="0.25">
      <c r="B413" s="60"/>
      <c r="C413" s="61"/>
      <c r="D413" s="61"/>
      <c r="E413" s="61"/>
      <c r="F413" s="61"/>
      <c r="G413" s="61"/>
      <c r="H413" s="61"/>
      <c r="I413" s="61"/>
      <c r="J413" s="62"/>
    </row>
    <row r="414" spans="2:10" x14ac:dyDescent="0.25">
      <c r="B414" s="63"/>
      <c r="C414" s="64"/>
      <c r="D414" s="64"/>
      <c r="E414" s="64"/>
      <c r="F414" s="64"/>
      <c r="G414" s="64"/>
      <c r="H414" s="64"/>
      <c r="I414" s="64"/>
      <c r="J414" s="65"/>
    </row>
    <row r="415" spans="2:10" x14ac:dyDescent="0.25">
      <c r="B415" s="58" t="s">
        <v>2131</v>
      </c>
      <c r="C415" s="64"/>
      <c r="D415" s="64"/>
      <c r="E415" s="64"/>
      <c r="F415" s="64"/>
      <c r="G415" s="64"/>
      <c r="H415" s="64"/>
      <c r="I415" s="119"/>
      <c r="J415" s="65" t="s">
        <v>2132</v>
      </c>
    </row>
    <row r="416" spans="2:10" x14ac:dyDescent="0.25">
      <c r="B416" s="58" t="s">
        <v>2133</v>
      </c>
      <c r="C416" s="64"/>
      <c r="D416" s="64"/>
      <c r="E416" s="64"/>
      <c r="F416" s="64"/>
      <c r="G416" s="64"/>
      <c r="H416" s="64"/>
      <c r="I416" s="119"/>
      <c r="J416" s="65" t="s">
        <v>2125</v>
      </c>
    </row>
    <row r="417" spans="2:10" ht="6" customHeight="1" x14ac:dyDescent="0.25">
      <c r="B417" s="60"/>
      <c r="C417" s="61"/>
      <c r="D417" s="61"/>
      <c r="E417" s="61"/>
      <c r="F417" s="61"/>
      <c r="G417" s="61"/>
      <c r="H417" s="61"/>
      <c r="I417" s="61"/>
      <c r="J417" s="62"/>
    </row>
    <row r="420" spans="2:10" ht="6" customHeight="1" x14ac:dyDescent="0.25">
      <c r="B420" s="71"/>
      <c r="C420" s="72"/>
      <c r="D420" s="72"/>
      <c r="E420" s="72"/>
      <c r="F420" s="72"/>
      <c r="G420" s="72"/>
      <c r="H420" s="72"/>
      <c r="I420" s="72"/>
      <c r="J420" s="73"/>
    </row>
    <row r="421" spans="2:10" x14ac:dyDescent="0.25">
      <c r="B421" s="245" t="s">
        <v>2138</v>
      </c>
      <c r="C421" s="246"/>
      <c r="D421" s="246"/>
      <c r="E421" s="74"/>
      <c r="F421" s="74"/>
      <c r="G421" s="74"/>
      <c r="H421" s="74"/>
      <c r="I421" s="74"/>
      <c r="J421" s="114" t="s">
        <v>2480</v>
      </c>
    </row>
    <row r="422" spans="2:10" x14ac:dyDescent="0.25">
      <c r="B422" s="63"/>
      <c r="C422" s="106"/>
      <c r="D422" s="106"/>
      <c r="E422" s="106"/>
      <c r="F422" s="106"/>
      <c r="G422" s="106"/>
      <c r="H422" s="106"/>
      <c r="I422" s="106"/>
      <c r="J422" s="65"/>
    </row>
    <row r="423" spans="2:10" x14ac:dyDescent="0.25">
      <c r="B423" s="63"/>
      <c r="C423" s="106"/>
      <c r="D423" s="106"/>
      <c r="E423" s="106"/>
      <c r="F423" s="106"/>
      <c r="G423" s="106"/>
      <c r="H423" s="106"/>
      <c r="I423" s="106"/>
      <c r="J423" s="65"/>
    </row>
    <row r="424" spans="2:10" x14ac:dyDescent="0.25">
      <c r="B424" s="63"/>
      <c r="C424" s="106"/>
      <c r="D424" s="106"/>
      <c r="E424" s="106"/>
      <c r="F424" s="106"/>
      <c r="G424" s="106"/>
      <c r="H424" s="106"/>
      <c r="I424" s="106"/>
      <c r="J424" s="65"/>
    </row>
    <row r="425" spans="2:10" ht="6" customHeight="1" x14ac:dyDescent="0.25">
      <c r="B425" s="60"/>
      <c r="C425" s="61"/>
      <c r="D425" s="61"/>
      <c r="E425" s="61"/>
      <c r="F425" s="61"/>
      <c r="G425" s="61"/>
      <c r="H425" s="61"/>
      <c r="I425" s="61"/>
      <c r="J425" s="62"/>
    </row>
    <row r="426" spans="2:10" ht="6" customHeight="1" x14ac:dyDescent="0.25">
      <c r="B426" s="63"/>
      <c r="C426" s="64"/>
      <c r="D426" s="64"/>
      <c r="E426" s="64"/>
      <c r="F426" s="64"/>
      <c r="G426" s="64"/>
      <c r="H426" s="64"/>
      <c r="I426" s="64"/>
      <c r="J426" s="65"/>
    </row>
    <row r="427" spans="2:10" x14ac:dyDescent="0.25">
      <c r="B427" s="245" t="s">
        <v>2139</v>
      </c>
      <c r="C427" s="246"/>
      <c r="D427" s="246"/>
      <c r="E427" s="76"/>
      <c r="F427" s="76"/>
      <c r="G427" s="76"/>
      <c r="H427" s="76"/>
      <c r="I427" s="76"/>
      <c r="J427" s="75"/>
    </row>
    <row r="428" spans="2:10" x14ac:dyDescent="0.25">
      <c r="B428" s="63"/>
      <c r="C428" s="64"/>
      <c r="D428" s="64"/>
      <c r="E428" s="64"/>
      <c r="F428" s="64"/>
      <c r="G428" s="64"/>
      <c r="H428" s="64"/>
      <c r="I428" s="64"/>
      <c r="J428" s="65"/>
    </row>
    <row r="429" spans="2:10" ht="6" customHeight="1" x14ac:dyDescent="0.25">
      <c r="B429" s="60"/>
      <c r="C429" s="61"/>
      <c r="D429" s="61"/>
      <c r="E429" s="61"/>
      <c r="F429" s="61"/>
      <c r="G429" s="61"/>
      <c r="H429" s="61"/>
      <c r="I429" s="61"/>
      <c r="J429" s="62"/>
    </row>
    <row r="430" spans="2:10" ht="6" customHeight="1" x14ac:dyDescent="0.25">
      <c r="B430" s="71"/>
      <c r="C430" s="72"/>
      <c r="D430" s="72"/>
      <c r="E430" s="72"/>
      <c r="F430" s="72"/>
      <c r="G430" s="72"/>
      <c r="H430" s="72"/>
      <c r="I430" s="72"/>
      <c r="J430" s="73"/>
    </row>
    <row r="431" spans="2:10" x14ac:dyDescent="0.25">
      <c r="B431" s="240" t="s">
        <v>2115</v>
      </c>
      <c r="C431" s="241"/>
      <c r="D431" s="241"/>
      <c r="E431" s="241"/>
      <c r="F431" s="241"/>
      <c r="G431" s="241"/>
      <c r="H431" s="119"/>
      <c r="I431" s="106" t="s">
        <v>2116</v>
      </c>
      <c r="J431" s="65"/>
    </row>
    <row r="432" spans="2:10" x14ac:dyDescent="0.25">
      <c r="B432" s="240" t="s">
        <v>2117</v>
      </c>
      <c r="C432" s="241"/>
      <c r="D432" s="241"/>
      <c r="E432" s="241"/>
      <c r="F432" s="241"/>
      <c r="G432" s="241"/>
      <c r="H432" s="119"/>
      <c r="I432" s="106" t="s">
        <v>2118</v>
      </c>
      <c r="J432" s="65"/>
    </row>
    <row r="433" spans="2:10" x14ac:dyDescent="0.25">
      <c r="B433" s="240" t="s">
        <v>2119</v>
      </c>
      <c r="C433" s="241"/>
      <c r="D433" s="241"/>
      <c r="E433" s="241"/>
      <c r="F433" s="241"/>
      <c r="G433" s="241"/>
      <c r="H433" s="119"/>
      <c r="I433" s="106" t="s">
        <v>2120</v>
      </c>
      <c r="J433" s="65"/>
    </row>
    <row r="434" spans="2:10" x14ac:dyDescent="0.25">
      <c r="B434" s="240" t="s">
        <v>2121</v>
      </c>
      <c r="C434" s="241"/>
      <c r="D434" s="241"/>
      <c r="E434" s="241"/>
      <c r="F434" s="241"/>
      <c r="G434" s="241"/>
      <c r="H434" s="119"/>
      <c r="I434" s="106" t="s">
        <v>2120</v>
      </c>
      <c r="J434" s="65"/>
    </row>
    <row r="435" spans="2:10" x14ac:dyDescent="0.25">
      <c r="B435" s="240" t="s">
        <v>2122</v>
      </c>
      <c r="C435" s="241"/>
      <c r="D435" s="241"/>
      <c r="E435" s="241"/>
      <c r="F435" s="241"/>
      <c r="G435" s="241"/>
      <c r="H435" s="119"/>
      <c r="I435" s="106"/>
      <c r="J435" s="65"/>
    </row>
    <row r="436" spans="2:10" x14ac:dyDescent="0.25">
      <c r="B436" s="240" t="s">
        <v>2123</v>
      </c>
      <c r="C436" s="241"/>
      <c r="D436" s="241"/>
      <c r="E436" s="241"/>
      <c r="F436" s="241"/>
      <c r="G436" s="241"/>
      <c r="H436" s="119"/>
      <c r="I436" s="106"/>
      <c r="J436" s="65"/>
    </row>
    <row r="437" spans="2:10" x14ac:dyDescent="0.25">
      <c r="B437" s="240" t="s">
        <v>2124</v>
      </c>
      <c r="C437" s="241"/>
      <c r="D437" s="241"/>
      <c r="E437" s="241"/>
      <c r="F437" s="241"/>
      <c r="G437" s="241"/>
      <c r="H437" s="120"/>
      <c r="I437" s="106"/>
      <c r="J437" s="65"/>
    </row>
    <row r="438" spans="2:10" ht="6" customHeight="1" x14ac:dyDescent="0.25">
      <c r="B438" s="60"/>
      <c r="C438" s="61"/>
      <c r="D438" s="61"/>
      <c r="E438" s="61"/>
      <c r="F438" s="61"/>
      <c r="G438" s="61"/>
      <c r="H438" s="61"/>
      <c r="I438" s="61"/>
      <c r="J438" s="62"/>
    </row>
    <row r="439" spans="2:10" ht="6" customHeight="1" x14ac:dyDescent="0.25">
      <c r="B439" s="71"/>
      <c r="C439" s="72"/>
      <c r="D439" s="72"/>
      <c r="E439" s="72"/>
      <c r="F439" s="72"/>
      <c r="G439" s="72"/>
      <c r="H439" s="72"/>
      <c r="I439" s="72"/>
      <c r="J439" s="73"/>
    </row>
    <row r="440" spans="2:10" x14ac:dyDescent="0.25">
      <c r="B440" s="253" t="s">
        <v>2140</v>
      </c>
      <c r="C440" s="254"/>
      <c r="D440" s="254"/>
      <c r="E440" s="74"/>
      <c r="F440" s="74"/>
      <c r="G440" s="74"/>
      <c r="H440" s="74"/>
      <c r="I440" s="74"/>
      <c r="J440" s="75"/>
    </row>
    <row r="441" spans="2:10" ht="8.25" customHeight="1" x14ac:dyDescent="0.25">
      <c r="B441" s="63"/>
      <c r="C441" s="106"/>
      <c r="D441" s="106"/>
      <c r="E441" s="106"/>
      <c r="F441" s="106"/>
      <c r="G441" s="106"/>
      <c r="H441" s="106"/>
      <c r="I441" s="106"/>
      <c r="J441" s="65"/>
    </row>
    <row r="442" spans="2:10" x14ac:dyDescent="0.25">
      <c r="B442" s="63"/>
      <c r="C442" s="106"/>
      <c r="D442" s="119"/>
      <c r="E442" s="106"/>
      <c r="F442" s="106"/>
      <c r="G442" s="106"/>
      <c r="H442" s="121"/>
      <c r="I442" s="106"/>
      <c r="J442" s="65"/>
    </row>
    <row r="443" spans="2:10" x14ac:dyDescent="0.25">
      <c r="B443" s="63"/>
      <c r="C443" s="106"/>
      <c r="D443" s="119"/>
      <c r="E443" s="106"/>
      <c r="F443" s="106"/>
      <c r="G443" s="106"/>
      <c r="H443" s="106"/>
      <c r="I443" s="106"/>
      <c r="J443" s="65"/>
    </row>
    <row r="444" spans="2:10" x14ac:dyDescent="0.25">
      <c r="B444" s="60"/>
      <c r="C444" s="61"/>
      <c r="D444" s="61"/>
      <c r="E444" s="61"/>
      <c r="F444" s="61"/>
      <c r="G444" s="61"/>
      <c r="H444" s="61"/>
      <c r="I444" s="61"/>
      <c r="J444" s="62"/>
    </row>
    <row r="445" spans="2:10" ht="6" customHeight="1" x14ac:dyDescent="0.25">
      <c r="B445" s="63"/>
      <c r="C445" s="64"/>
      <c r="D445" s="64"/>
      <c r="E445" s="64"/>
      <c r="F445" s="64"/>
      <c r="G445" s="64"/>
      <c r="H445" s="64"/>
      <c r="I445" s="64"/>
      <c r="J445" s="65"/>
    </row>
    <row r="446" spans="2:10" x14ac:dyDescent="0.25">
      <c r="B446" s="253" t="s">
        <v>2141</v>
      </c>
      <c r="C446" s="264"/>
      <c r="D446" s="264"/>
      <c r="E446" s="264"/>
      <c r="F446" s="264"/>
      <c r="G446" s="264"/>
      <c r="H446" s="264"/>
      <c r="I446" s="76"/>
      <c r="J446" s="75"/>
    </row>
    <row r="447" spans="2:10" ht="9.75" customHeight="1" x14ac:dyDescent="0.25">
      <c r="B447" s="63"/>
      <c r="C447" s="64"/>
      <c r="D447" s="64"/>
      <c r="E447" s="64"/>
      <c r="F447" s="64"/>
      <c r="G447" s="64"/>
      <c r="H447" s="64"/>
      <c r="I447" s="64"/>
      <c r="J447" s="65"/>
    </row>
    <row r="448" spans="2:10" ht="20.100000000000001" customHeight="1" x14ac:dyDescent="0.25">
      <c r="B448" s="63"/>
      <c r="C448" s="64"/>
      <c r="D448" s="64"/>
      <c r="E448" s="64"/>
      <c r="F448" s="64"/>
      <c r="G448" s="64"/>
      <c r="H448" s="64"/>
      <c r="I448" s="64"/>
      <c r="J448" s="65"/>
    </row>
    <row r="449" spans="2:10" ht="20.100000000000001" customHeight="1" x14ac:dyDescent="0.25">
      <c r="B449" s="63"/>
      <c r="C449" s="64"/>
      <c r="D449" s="64"/>
      <c r="E449" s="64"/>
      <c r="F449" s="64"/>
      <c r="G449" s="64"/>
      <c r="H449" s="64"/>
      <c r="I449" s="64"/>
      <c r="J449" s="65"/>
    </row>
    <row r="450" spans="2:10" ht="20.100000000000001" customHeight="1" x14ac:dyDescent="0.25">
      <c r="B450" s="63"/>
      <c r="C450" s="64"/>
      <c r="D450" s="64"/>
      <c r="E450" s="247"/>
      <c r="F450" s="247"/>
      <c r="G450" s="64" t="s">
        <v>2125</v>
      </c>
      <c r="H450" s="64"/>
      <c r="I450" s="64"/>
      <c r="J450" s="65"/>
    </row>
    <row r="451" spans="2:10" ht="20.100000000000001" customHeight="1" x14ac:dyDescent="0.25">
      <c r="B451" s="63"/>
      <c r="C451" s="64"/>
      <c r="D451" s="64"/>
      <c r="E451" s="64"/>
      <c r="F451" s="119"/>
      <c r="G451" s="64" t="s">
        <v>2125</v>
      </c>
      <c r="H451" s="249"/>
      <c r="I451" s="249"/>
      <c r="J451" s="66" t="s">
        <v>2120</v>
      </c>
    </row>
    <row r="452" spans="2:10" ht="20.100000000000001" customHeight="1" x14ac:dyDescent="0.25">
      <c r="B452" s="63"/>
      <c r="C452" s="64"/>
      <c r="D452" s="64"/>
      <c r="E452" s="64"/>
      <c r="F452" s="64"/>
      <c r="G452" s="64"/>
      <c r="H452" s="248"/>
      <c r="I452" s="248"/>
      <c r="J452" s="115" t="s">
        <v>2120</v>
      </c>
    </row>
    <row r="453" spans="2:10" ht="20.100000000000001" customHeight="1" x14ac:dyDescent="0.25">
      <c r="B453" s="63"/>
      <c r="C453" s="64"/>
      <c r="D453" s="64"/>
      <c r="E453" s="64"/>
      <c r="F453" s="64"/>
      <c r="G453" s="64"/>
      <c r="H453" s="248"/>
      <c r="I453" s="248"/>
      <c r="J453" s="66" t="s">
        <v>2120</v>
      </c>
    </row>
    <row r="454" spans="2:10" ht="20.100000000000001" customHeight="1" x14ac:dyDescent="0.25">
      <c r="B454" s="63"/>
      <c r="C454" s="64"/>
      <c r="D454" s="247"/>
      <c r="E454" s="247"/>
      <c r="F454" s="247"/>
      <c r="G454" s="64"/>
      <c r="H454" s="248"/>
      <c r="I454" s="248"/>
      <c r="J454" s="66" t="s">
        <v>2120</v>
      </c>
    </row>
    <row r="455" spans="2:10" ht="6" customHeight="1" x14ac:dyDescent="0.25">
      <c r="B455" s="60"/>
      <c r="C455" s="61"/>
      <c r="D455" s="61"/>
      <c r="E455" s="61"/>
      <c r="F455" s="61"/>
      <c r="G455" s="61"/>
      <c r="H455" s="61"/>
      <c r="I455" s="61"/>
      <c r="J455" s="62"/>
    </row>
    <row r="456" spans="2:10" ht="6" customHeight="1" x14ac:dyDescent="0.25">
      <c r="B456" s="63"/>
      <c r="C456" s="64"/>
      <c r="D456" s="64"/>
      <c r="E456" s="64"/>
      <c r="F456" s="64"/>
      <c r="G456" s="64"/>
      <c r="H456" s="64"/>
      <c r="I456" s="64"/>
      <c r="J456" s="65"/>
    </row>
    <row r="457" spans="2:10" x14ac:dyDescent="0.25">
      <c r="B457" s="104" t="s">
        <v>2142</v>
      </c>
      <c r="C457" s="107"/>
      <c r="D457" s="107"/>
      <c r="E457" s="107"/>
      <c r="F457" s="107"/>
      <c r="G457" s="107"/>
      <c r="H457" s="107"/>
      <c r="I457" s="107"/>
      <c r="J457" s="108"/>
    </row>
    <row r="458" spans="2:10" x14ac:dyDescent="0.25">
      <c r="B458" s="250"/>
      <c r="C458" s="251"/>
      <c r="D458" s="251"/>
      <c r="E458" s="251"/>
      <c r="F458" s="251"/>
      <c r="G458" s="251"/>
      <c r="H458" s="251"/>
      <c r="I458" s="251"/>
      <c r="J458" s="252"/>
    </row>
    <row r="459" spans="2:10" ht="6" customHeight="1" x14ac:dyDescent="0.25">
      <c r="B459" s="60"/>
      <c r="C459" s="61"/>
      <c r="D459" s="61"/>
      <c r="E459" s="61"/>
      <c r="F459" s="61"/>
      <c r="G459" s="61"/>
      <c r="H459" s="61"/>
      <c r="I459" s="61"/>
      <c r="J459" s="62"/>
    </row>
    <row r="460" spans="2:10" ht="6" customHeight="1" x14ac:dyDescent="0.25">
      <c r="B460" s="63"/>
      <c r="C460" s="64"/>
      <c r="D460" s="64"/>
      <c r="E460" s="64"/>
      <c r="F460" s="64"/>
      <c r="G460" s="64"/>
      <c r="H460" s="64"/>
      <c r="I460" s="64"/>
      <c r="J460" s="65"/>
    </row>
    <row r="461" spans="2:10" x14ac:dyDescent="0.25">
      <c r="B461" s="104" t="s">
        <v>2143</v>
      </c>
      <c r="C461" s="77"/>
      <c r="D461" s="77"/>
      <c r="E461" s="77"/>
      <c r="F461" s="77"/>
      <c r="G461" s="77"/>
      <c r="H461" s="77"/>
      <c r="I461" s="77"/>
      <c r="J461" s="75"/>
    </row>
    <row r="462" spans="2:10" x14ac:dyDescent="0.25">
      <c r="B462" s="63"/>
      <c r="C462" s="64" t="s">
        <v>2126</v>
      </c>
      <c r="D462" s="121"/>
      <c r="E462" s="64" t="s">
        <v>2127</v>
      </c>
      <c r="F462" s="67"/>
      <c r="G462" s="64" t="s">
        <v>2128</v>
      </c>
      <c r="H462" s="64"/>
      <c r="I462" s="119"/>
      <c r="J462" s="65"/>
    </row>
    <row r="463" spans="2:10" ht="6" customHeight="1" x14ac:dyDescent="0.25">
      <c r="B463" s="60"/>
      <c r="C463" s="61"/>
      <c r="D463" s="61"/>
      <c r="E463" s="61"/>
      <c r="F463" s="61"/>
      <c r="G463" s="61"/>
      <c r="H463" s="61"/>
      <c r="I463" s="61"/>
      <c r="J463" s="62"/>
    </row>
    <row r="464" spans="2:10" ht="6" customHeight="1" x14ac:dyDescent="0.25">
      <c r="B464" s="71"/>
      <c r="C464" s="72"/>
      <c r="D464" s="72"/>
      <c r="E464" s="72"/>
      <c r="F464" s="72"/>
      <c r="G464" s="72"/>
      <c r="H464" s="72"/>
      <c r="I464" s="72"/>
      <c r="J464" s="73"/>
    </row>
    <row r="465" spans="2:10" x14ac:dyDescent="0.25">
      <c r="B465" s="253" t="s">
        <v>2144</v>
      </c>
      <c r="C465" s="254"/>
      <c r="D465" s="254"/>
      <c r="E465" s="254"/>
      <c r="F465" s="254"/>
      <c r="G465" s="254"/>
      <c r="H465" s="74"/>
      <c r="I465" s="74"/>
      <c r="J465" s="75"/>
    </row>
    <row r="466" spans="2:10" x14ac:dyDescent="0.25">
      <c r="B466" s="63"/>
      <c r="C466" s="106" t="s">
        <v>2129</v>
      </c>
      <c r="D466" s="48"/>
      <c r="E466" s="48"/>
      <c r="F466" s="247"/>
      <c r="G466" s="247"/>
      <c r="H466" s="247"/>
      <c r="I466" s="48"/>
      <c r="J466" s="78"/>
    </row>
    <row r="467" spans="2:10" x14ac:dyDescent="0.25">
      <c r="B467" s="63"/>
      <c r="C467" s="260" t="s">
        <v>2130</v>
      </c>
      <c r="D467" s="260"/>
      <c r="E467" s="260"/>
      <c r="F467" s="247"/>
      <c r="G467" s="247"/>
      <c r="H467" s="103" t="s">
        <v>2125</v>
      </c>
      <c r="I467" s="106"/>
      <c r="J467" s="65"/>
    </row>
    <row r="468" spans="2:10" ht="7.5" customHeight="1" x14ac:dyDescent="0.25">
      <c r="B468" s="60"/>
      <c r="C468" s="61"/>
      <c r="D468" s="61"/>
      <c r="E468" s="61"/>
      <c r="F468" s="61"/>
      <c r="G468" s="61"/>
      <c r="H468" s="61"/>
      <c r="I468" s="61"/>
      <c r="J468" s="62"/>
    </row>
    <row r="469" spans="2:10" ht="6" customHeight="1" x14ac:dyDescent="0.25">
      <c r="B469" s="63"/>
      <c r="C469" s="64"/>
      <c r="D469" s="64"/>
      <c r="E469" s="64"/>
      <c r="F469" s="64"/>
      <c r="G469" s="64"/>
      <c r="H469" s="64"/>
      <c r="I469" s="64"/>
      <c r="J469" s="65"/>
    </row>
    <row r="470" spans="2:10" x14ac:dyDescent="0.25">
      <c r="B470" s="257" t="s">
        <v>2145</v>
      </c>
      <c r="C470" s="265"/>
      <c r="D470" s="265"/>
      <c r="E470" s="265"/>
      <c r="F470" s="265"/>
      <c r="G470" s="265"/>
      <c r="H470" s="265"/>
      <c r="I470" s="265"/>
      <c r="J470" s="259"/>
    </row>
    <row r="471" spans="2:10" ht="6.75" customHeight="1" x14ac:dyDescent="0.25">
      <c r="B471" s="60"/>
      <c r="C471" s="61"/>
      <c r="D471" s="61"/>
      <c r="E471" s="61"/>
      <c r="F471" s="61"/>
      <c r="G471" s="61"/>
      <c r="H471" s="61"/>
      <c r="I471" s="61"/>
      <c r="J471" s="62"/>
    </row>
    <row r="472" spans="2:10" x14ac:dyDescent="0.25">
      <c r="B472" s="63"/>
      <c r="C472" s="64"/>
      <c r="D472" s="64"/>
      <c r="E472" s="64"/>
      <c r="F472" s="64"/>
      <c r="G472" s="64"/>
      <c r="H472" s="64"/>
      <c r="I472" s="64"/>
      <c r="J472" s="65"/>
    </row>
    <row r="473" spans="2:10" x14ac:dyDescent="0.25">
      <c r="B473" s="58" t="s">
        <v>2131</v>
      </c>
      <c r="C473" s="64"/>
      <c r="D473" s="64"/>
      <c r="E473" s="64"/>
      <c r="F473" s="64"/>
      <c r="G473" s="64"/>
      <c r="H473" s="64"/>
      <c r="I473" s="119"/>
      <c r="J473" s="65" t="s">
        <v>2132</v>
      </c>
    </row>
    <row r="474" spans="2:10" x14ac:dyDescent="0.25">
      <c r="B474" s="58" t="s">
        <v>2133</v>
      </c>
      <c r="C474" s="64"/>
      <c r="D474" s="64"/>
      <c r="E474" s="64"/>
      <c r="F474" s="64"/>
      <c r="G474" s="64"/>
      <c r="H474" s="64"/>
      <c r="I474" s="119"/>
      <c r="J474" s="65" t="s">
        <v>2125</v>
      </c>
    </row>
    <row r="475" spans="2:10" ht="6" customHeight="1" x14ac:dyDescent="0.25">
      <c r="B475" s="60"/>
      <c r="C475" s="61"/>
      <c r="D475" s="61"/>
      <c r="E475" s="61"/>
      <c r="F475" s="61"/>
      <c r="G475" s="61"/>
      <c r="H475" s="61"/>
      <c r="I475" s="61"/>
      <c r="J475" s="62"/>
    </row>
    <row r="478" spans="2:10" ht="6" customHeight="1" x14ac:dyDescent="0.25">
      <c r="B478" s="71"/>
      <c r="C478" s="72"/>
      <c r="D478" s="72"/>
      <c r="E478" s="72"/>
      <c r="F478" s="72"/>
      <c r="G478" s="72"/>
      <c r="H478" s="72"/>
      <c r="I478" s="72"/>
      <c r="J478" s="73"/>
    </row>
    <row r="479" spans="2:10" x14ac:dyDescent="0.25">
      <c r="B479" s="255" t="s">
        <v>2138</v>
      </c>
      <c r="C479" s="256"/>
      <c r="D479" s="256"/>
      <c r="E479" s="122"/>
      <c r="F479" s="122"/>
      <c r="G479" s="122"/>
      <c r="H479" s="122"/>
      <c r="I479" s="122"/>
      <c r="J479" s="123" t="s">
        <v>2481</v>
      </c>
    </row>
    <row r="480" spans="2:10" x14ac:dyDescent="0.25">
      <c r="B480" s="63"/>
      <c r="C480" s="106"/>
      <c r="D480" s="106"/>
      <c r="E480" s="106"/>
      <c r="F480" s="106"/>
      <c r="G480" s="106"/>
      <c r="H480" s="106"/>
      <c r="I480" s="106"/>
      <c r="J480" s="65"/>
    </row>
    <row r="481" spans="2:10" x14ac:dyDescent="0.25">
      <c r="B481" s="63"/>
      <c r="C481" s="106"/>
      <c r="D481" s="106"/>
      <c r="E481" s="106"/>
      <c r="F481" s="106"/>
      <c r="G481" s="106"/>
      <c r="H481" s="106"/>
      <c r="I481" s="106"/>
      <c r="J481" s="65"/>
    </row>
    <row r="482" spans="2:10" x14ac:dyDescent="0.25">
      <c r="B482" s="63"/>
      <c r="C482" s="106"/>
      <c r="D482" s="106"/>
      <c r="E482" s="106"/>
      <c r="F482" s="106"/>
      <c r="G482" s="106"/>
      <c r="H482" s="106"/>
      <c r="I482" s="106"/>
      <c r="J482" s="65"/>
    </row>
    <row r="483" spans="2:10" ht="6" customHeight="1" x14ac:dyDescent="0.25">
      <c r="B483" s="60"/>
      <c r="C483" s="61"/>
      <c r="D483" s="61"/>
      <c r="E483" s="61"/>
      <c r="F483" s="61"/>
      <c r="G483" s="61"/>
      <c r="H483" s="61"/>
      <c r="I483" s="61"/>
      <c r="J483" s="62"/>
    </row>
    <row r="484" spans="2:10" ht="6" customHeight="1" x14ac:dyDescent="0.25">
      <c r="B484" s="63"/>
      <c r="C484" s="64"/>
      <c r="D484" s="64"/>
      <c r="E484" s="64"/>
      <c r="F484" s="64"/>
      <c r="G484" s="64"/>
      <c r="H484" s="64"/>
      <c r="I484" s="64"/>
      <c r="J484" s="65"/>
    </row>
    <row r="485" spans="2:10" x14ac:dyDescent="0.25">
      <c r="B485" s="245" t="s">
        <v>2139</v>
      </c>
      <c r="C485" s="246"/>
      <c r="D485" s="246"/>
      <c r="E485" s="76"/>
      <c r="F485" s="76"/>
      <c r="G485" s="76"/>
      <c r="H485" s="76"/>
      <c r="I485" s="76"/>
      <c r="J485" s="75"/>
    </row>
    <row r="486" spans="2:10" x14ac:dyDescent="0.25">
      <c r="B486" s="63"/>
      <c r="C486" s="64"/>
      <c r="D486" s="64"/>
      <c r="E486" s="64"/>
      <c r="F486" s="64"/>
      <c r="G486" s="64"/>
      <c r="H486" s="64"/>
      <c r="I486" s="64"/>
      <c r="J486" s="65"/>
    </row>
    <row r="487" spans="2:10" ht="6" customHeight="1" x14ac:dyDescent="0.25">
      <c r="B487" s="60"/>
      <c r="C487" s="61"/>
      <c r="D487" s="61"/>
      <c r="E487" s="61"/>
      <c r="F487" s="61"/>
      <c r="G487" s="61"/>
      <c r="H487" s="61"/>
      <c r="I487" s="61"/>
      <c r="J487" s="62"/>
    </row>
    <row r="488" spans="2:10" ht="6" customHeight="1" x14ac:dyDescent="0.25">
      <c r="B488" s="71"/>
      <c r="C488" s="72"/>
      <c r="D488" s="72"/>
      <c r="E488" s="72"/>
      <c r="F488" s="72"/>
      <c r="G488" s="72"/>
      <c r="H488" s="72"/>
      <c r="I488" s="72"/>
      <c r="J488" s="73"/>
    </row>
    <row r="489" spans="2:10" x14ac:dyDescent="0.25">
      <c r="B489" s="240" t="s">
        <v>2115</v>
      </c>
      <c r="C489" s="241"/>
      <c r="D489" s="241"/>
      <c r="E489" s="241"/>
      <c r="F489" s="241"/>
      <c r="G489" s="241"/>
      <c r="H489" s="119"/>
      <c r="I489" s="106" t="s">
        <v>2116</v>
      </c>
      <c r="J489" s="65"/>
    </row>
    <row r="490" spans="2:10" x14ac:dyDescent="0.25">
      <c r="B490" s="240" t="s">
        <v>2117</v>
      </c>
      <c r="C490" s="241"/>
      <c r="D490" s="241"/>
      <c r="E490" s="241"/>
      <c r="F490" s="241"/>
      <c r="G490" s="241"/>
      <c r="H490" s="119"/>
      <c r="I490" s="106" t="s">
        <v>2118</v>
      </c>
      <c r="J490" s="65"/>
    </row>
    <row r="491" spans="2:10" x14ac:dyDescent="0.25">
      <c r="B491" s="240" t="s">
        <v>2119</v>
      </c>
      <c r="C491" s="241"/>
      <c r="D491" s="241"/>
      <c r="E491" s="241"/>
      <c r="F491" s="241"/>
      <c r="G491" s="241"/>
      <c r="H491" s="119"/>
      <c r="I491" s="106" t="s">
        <v>2120</v>
      </c>
      <c r="J491" s="65"/>
    </row>
    <row r="492" spans="2:10" x14ac:dyDescent="0.25">
      <c r="B492" s="240" t="s">
        <v>2121</v>
      </c>
      <c r="C492" s="241"/>
      <c r="D492" s="241"/>
      <c r="E492" s="241"/>
      <c r="F492" s="241"/>
      <c r="G492" s="241"/>
      <c r="H492" s="119"/>
      <c r="I492" s="106" t="s">
        <v>2120</v>
      </c>
      <c r="J492" s="65"/>
    </row>
    <row r="493" spans="2:10" x14ac:dyDescent="0.25">
      <c r="B493" s="240" t="s">
        <v>2122</v>
      </c>
      <c r="C493" s="241"/>
      <c r="D493" s="241"/>
      <c r="E493" s="241"/>
      <c r="F493" s="241"/>
      <c r="G493" s="241"/>
      <c r="H493" s="119"/>
      <c r="I493" s="106"/>
      <c r="J493" s="65"/>
    </row>
    <row r="494" spans="2:10" x14ac:dyDescent="0.25">
      <c r="B494" s="240" t="s">
        <v>2123</v>
      </c>
      <c r="C494" s="241"/>
      <c r="D494" s="241"/>
      <c r="E494" s="241"/>
      <c r="F494" s="241"/>
      <c r="G494" s="241"/>
      <c r="H494" s="119"/>
      <c r="I494" s="106"/>
      <c r="J494" s="65"/>
    </row>
    <row r="495" spans="2:10" x14ac:dyDescent="0.25">
      <c r="B495" s="240" t="s">
        <v>2124</v>
      </c>
      <c r="C495" s="241"/>
      <c r="D495" s="241"/>
      <c r="E495" s="241"/>
      <c r="F495" s="241"/>
      <c r="G495" s="241"/>
      <c r="H495" s="120"/>
      <c r="I495" s="106"/>
      <c r="J495" s="65"/>
    </row>
    <row r="496" spans="2:10" ht="6" customHeight="1" x14ac:dyDescent="0.25">
      <c r="B496" s="60"/>
      <c r="C496" s="61"/>
      <c r="D496" s="61"/>
      <c r="E496" s="61"/>
      <c r="F496" s="61"/>
      <c r="G496" s="61"/>
      <c r="H496" s="61"/>
      <c r="I496" s="61"/>
      <c r="J496" s="62"/>
    </row>
    <row r="497" spans="2:10" ht="6" customHeight="1" x14ac:dyDescent="0.25">
      <c r="B497" s="71"/>
      <c r="C497" s="72"/>
      <c r="D497" s="72"/>
      <c r="E497" s="72"/>
      <c r="F497" s="72"/>
      <c r="G497" s="72"/>
      <c r="H497" s="72"/>
      <c r="I497" s="72"/>
      <c r="J497" s="73"/>
    </row>
    <row r="498" spans="2:10" x14ac:dyDescent="0.25">
      <c r="B498" s="253" t="s">
        <v>2140</v>
      </c>
      <c r="C498" s="254"/>
      <c r="D498" s="254"/>
      <c r="E498" s="74"/>
      <c r="F498" s="74"/>
      <c r="G498" s="74"/>
      <c r="H498" s="74"/>
      <c r="I498" s="74"/>
      <c r="J498" s="75"/>
    </row>
    <row r="499" spans="2:10" ht="8.25" customHeight="1" x14ac:dyDescent="0.25">
      <c r="B499" s="63"/>
      <c r="C499" s="106"/>
      <c r="D499" s="106"/>
      <c r="E499" s="106"/>
      <c r="F499" s="106"/>
      <c r="G499" s="106"/>
      <c r="H499" s="106"/>
      <c r="I499" s="106"/>
      <c r="J499" s="65"/>
    </row>
    <row r="500" spans="2:10" x14ac:dyDescent="0.25">
      <c r="B500" s="63"/>
      <c r="C500" s="106"/>
      <c r="D500" s="119"/>
      <c r="E500" s="106"/>
      <c r="F500" s="106"/>
      <c r="G500" s="106"/>
      <c r="H500" s="121"/>
      <c r="I500" s="106"/>
      <c r="J500" s="65"/>
    </row>
    <row r="501" spans="2:10" x14ac:dyDescent="0.25">
      <c r="B501" s="63"/>
      <c r="C501" s="106"/>
      <c r="D501" s="119"/>
      <c r="E501" s="106"/>
      <c r="F501" s="106"/>
      <c r="G501" s="106"/>
      <c r="H501" s="106"/>
      <c r="I501" s="106"/>
      <c r="J501" s="65"/>
    </row>
    <row r="502" spans="2:10" x14ac:dyDescent="0.25">
      <c r="B502" s="60"/>
      <c r="C502" s="61"/>
      <c r="D502" s="61"/>
      <c r="E502" s="61"/>
      <c r="F502" s="61"/>
      <c r="G502" s="61"/>
      <c r="H502" s="61"/>
      <c r="I502" s="61"/>
      <c r="J502" s="62"/>
    </row>
    <row r="503" spans="2:10" ht="6" customHeight="1" x14ac:dyDescent="0.25">
      <c r="B503" s="63"/>
      <c r="C503" s="64"/>
      <c r="D503" s="64"/>
      <c r="E503" s="64"/>
      <c r="F503" s="64"/>
      <c r="G503" s="64"/>
      <c r="H503" s="64"/>
      <c r="I503" s="64"/>
      <c r="J503" s="65"/>
    </row>
    <row r="504" spans="2:10" x14ac:dyDescent="0.25">
      <c r="B504" s="253" t="s">
        <v>2141</v>
      </c>
      <c r="C504" s="264"/>
      <c r="D504" s="264"/>
      <c r="E504" s="264"/>
      <c r="F504" s="264"/>
      <c r="G504" s="264"/>
      <c r="H504" s="264"/>
      <c r="I504" s="76"/>
      <c r="J504" s="75"/>
    </row>
    <row r="505" spans="2:10" ht="9.75" customHeight="1" x14ac:dyDescent="0.25">
      <c r="B505" s="63"/>
      <c r="C505" s="64"/>
      <c r="D505" s="64"/>
      <c r="E505" s="64"/>
      <c r="F505" s="64"/>
      <c r="G505" s="64"/>
      <c r="H505" s="64"/>
      <c r="I505" s="64"/>
      <c r="J505" s="65"/>
    </row>
    <row r="506" spans="2:10" ht="20.100000000000001" customHeight="1" x14ac:dyDescent="0.25">
      <c r="B506" s="63"/>
      <c r="C506" s="64"/>
      <c r="D506" s="64"/>
      <c r="E506" s="64"/>
      <c r="F506" s="64"/>
      <c r="G506" s="64"/>
      <c r="H506" s="64"/>
      <c r="I506" s="64"/>
      <c r="J506" s="65"/>
    </row>
    <row r="507" spans="2:10" ht="20.100000000000001" customHeight="1" x14ac:dyDescent="0.25">
      <c r="B507" s="63"/>
      <c r="C507" s="64"/>
      <c r="D507" s="64"/>
      <c r="E507" s="64"/>
      <c r="F507" s="64"/>
      <c r="G507" s="64"/>
      <c r="H507" s="64"/>
      <c r="I507" s="64"/>
      <c r="J507" s="65"/>
    </row>
    <row r="508" spans="2:10" ht="20.100000000000001" customHeight="1" x14ac:dyDescent="0.25">
      <c r="B508" s="63"/>
      <c r="C508" s="64"/>
      <c r="D508" s="64"/>
      <c r="E508" s="247"/>
      <c r="F508" s="247"/>
      <c r="G508" s="64" t="s">
        <v>2125</v>
      </c>
      <c r="H508" s="64"/>
      <c r="I508" s="64"/>
      <c r="J508" s="65"/>
    </row>
    <row r="509" spans="2:10" ht="20.100000000000001" customHeight="1" x14ac:dyDescent="0.25">
      <c r="B509" s="63"/>
      <c r="C509" s="64"/>
      <c r="D509" s="64"/>
      <c r="E509" s="64"/>
      <c r="F509" s="119"/>
      <c r="G509" s="64" t="s">
        <v>2125</v>
      </c>
      <c r="H509" s="249"/>
      <c r="I509" s="249"/>
      <c r="J509" s="66" t="s">
        <v>2120</v>
      </c>
    </row>
    <row r="510" spans="2:10" ht="20.100000000000001" customHeight="1" x14ac:dyDescent="0.25">
      <c r="B510" s="63"/>
      <c r="C510" s="64"/>
      <c r="D510" s="64"/>
      <c r="E510" s="64"/>
      <c r="F510" s="64"/>
      <c r="G510" s="64"/>
      <c r="H510" s="248"/>
      <c r="I510" s="248"/>
      <c r="J510" s="115" t="s">
        <v>2120</v>
      </c>
    </row>
    <row r="511" spans="2:10" ht="20.100000000000001" customHeight="1" x14ac:dyDescent="0.25">
      <c r="B511" s="63"/>
      <c r="C511" s="64"/>
      <c r="D511" s="64"/>
      <c r="E511" s="64"/>
      <c r="F511" s="64"/>
      <c r="G511" s="64"/>
      <c r="H511" s="248"/>
      <c r="I511" s="248"/>
      <c r="J511" s="66" t="s">
        <v>2120</v>
      </c>
    </row>
    <row r="512" spans="2:10" ht="20.100000000000001" customHeight="1" x14ac:dyDescent="0.25">
      <c r="B512" s="63"/>
      <c r="C512" s="64"/>
      <c r="D512" s="247"/>
      <c r="E512" s="247"/>
      <c r="F512" s="247"/>
      <c r="G512" s="64"/>
      <c r="H512" s="248"/>
      <c r="I512" s="248"/>
      <c r="J512" s="66" t="s">
        <v>2120</v>
      </c>
    </row>
    <row r="513" spans="2:10" ht="6" customHeight="1" x14ac:dyDescent="0.25">
      <c r="B513" s="60"/>
      <c r="C513" s="61"/>
      <c r="D513" s="61"/>
      <c r="E513" s="61"/>
      <c r="F513" s="61"/>
      <c r="G513" s="61"/>
      <c r="H513" s="61"/>
      <c r="I513" s="61"/>
      <c r="J513" s="62"/>
    </row>
    <row r="514" spans="2:10" ht="6" customHeight="1" x14ac:dyDescent="0.25">
      <c r="B514" s="63"/>
      <c r="C514" s="64"/>
      <c r="D514" s="64"/>
      <c r="E514" s="64"/>
      <c r="F514" s="64"/>
      <c r="G514" s="64"/>
      <c r="H514" s="64"/>
      <c r="I514" s="64"/>
      <c r="J514" s="65"/>
    </row>
    <row r="515" spans="2:10" x14ac:dyDescent="0.25">
      <c r="B515" s="104" t="s">
        <v>2142</v>
      </c>
      <c r="C515" s="107"/>
      <c r="D515" s="107"/>
      <c r="E515" s="107"/>
      <c r="F515" s="107"/>
      <c r="G515" s="107"/>
      <c r="H515" s="107"/>
      <c r="I515" s="107"/>
      <c r="J515" s="108"/>
    </row>
    <row r="516" spans="2:10" x14ac:dyDescent="0.25">
      <c r="B516" s="250"/>
      <c r="C516" s="251"/>
      <c r="D516" s="251"/>
      <c r="E516" s="251"/>
      <c r="F516" s="251"/>
      <c r="G516" s="251"/>
      <c r="H516" s="251"/>
      <c r="I516" s="251"/>
      <c r="J516" s="252"/>
    </row>
    <row r="517" spans="2:10" ht="6" customHeight="1" x14ac:dyDescent="0.25">
      <c r="B517" s="60"/>
      <c r="C517" s="61"/>
      <c r="D517" s="61"/>
      <c r="E517" s="61"/>
      <c r="F517" s="61"/>
      <c r="G517" s="61"/>
      <c r="H517" s="61"/>
      <c r="I517" s="61"/>
      <c r="J517" s="62"/>
    </row>
    <row r="518" spans="2:10" ht="6" customHeight="1" x14ac:dyDescent="0.25">
      <c r="B518" s="63"/>
      <c r="C518" s="64"/>
      <c r="D518" s="64"/>
      <c r="E518" s="64"/>
      <c r="F518" s="64"/>
      <c r="G518" s="64"/>
      <c r="H518" s="64"/>
      <c r="I518" s="64"/>
      <c r="J518" s="65"/>
    </row>
    <row r="519" spans="2:10" x14ac:dyDescent="0.25">
      <c r="B519" s="104" t="s">
        <v>2143</v>
      </c>
      <c r="C519" s="77"/>
      <c r="D519" s="77"/>
      <c r="E519" s="77"/>
      <c r="F519" s="77"/>
      <c r="G519" s="77"/>
      <c r="H519" s="77"/>
      <c r="I519" s="77"/>
      <c r="J519" s="75"/>
    </row>
    <row r="520" spans="2:10" x14ac:dyDescent="0.25">
      <c r="B520" s="63"/>
      <c r="C520" s="64" t="s">
        <v>2126</v>
      </c>
      <c r="D520" s="121"/>
      <c r="E520" s="64" t="s">
        <v>2127</v>
      </c>
      <c r="F520" s="67"/>
      <c r="G520" s="64" t="s">
        <v>2128</v>
      </c>
      <c r="H520" s="64"/>
      <c r="I520" s="119"/>
      <c r="J520" s="65"/>
    </row>
    <row r="521" spans="2:10" ht="6" customHeight="1" x14ac:dyDescent="0.25">
      <c r="B521" s="60"/>
      <c r="C521" s="61"/>
      <c r="D521" s="61"/>
      <c r="E521" s="61"/>
      <c r="F521" s="61"/>
      <c r="G521" s="61"/>
      <c r="H521" s="61"/>
      <c r="I521" s="61"/>
      <c r="J521" s="62"/>
    </row>
    <row r="522" spans="2:10" ht="6" customHeight="1" x14ac:dyDescent="0.25">
      <c r="B522" s="71"/>
      <c r="C522" s="72"/>
      <c r="D522" s="72"/>
      <c r="E522" s="72"/>
      <c r="F522" s="72"/>
      <c r="G522" s="72"/>
      <c r="H522" s="72"/>
      <c r="I522" s="72"/>
      <c r="J522" s="73"/>
    </row>
    <row r="523" spans="2:10" x14ac:dyDescent="0.25">
      <c r="B523" s="253" t="s">
        <v>2144</v>
      </c>
      <c r="C523" s="254"/>
      <c r="D523" s="254"/>
      <c r="E523" s="254"/>
      <c r="F523" s="254"/>
      <c r="G523" s="254"/>
      <c r="H523" s="74"/>
      <c r="I523" s="74"/>
      <c r="J523" s="75"/>
    </row>
    <row r="524" spans="2:10" x14ac:dyDescent="0.25">
      <c r="B524" s="63"/>
      <c r="C524" s="106" t="s">
        <v>2129</v>
      </c>
      <c r="D524" s="48"/>
      <c r="E524" s="48"/>
      <c r="F524" s="247"/>
      <c r="G524" s="247"/>
      <c r="H524" s="247"/>
      <c r="I524" s="48"/>
      <c r="J524" s="78"/>
    </row>
    <row r="525" spans="2:10" x14ac:dyDescent="0.25">
      <c r="B525" s="63"/>
      <c r="C525" s="260" t="s">
        <v>2130</v>
      </c>
      <c r="D525" s="260"/>
      <c r="E525" s="260"/>
      <c r="F525" s="247"/>
      <c r="G525" s="247"/>
      <c r="H525" s="103" t="s">
        <v>2125</v>
      </c>
      <c r="I525" s="106"/>
      <c r="J525" s="65"/>
    </row>
    <row r="526" spans="2:10" ht="7.5" customHeight="1" x14ac:dyDescent="0.25">
      <c r="B526" s="60"/>
      <c r="C526" s="61"/>
      <c r="D526" s="61"/>
      <c r="E526" s="61"/>
      <c r="F526" s="61"/>
      <c r="G526" s="61"/>
      <c r="H526" s="61"/>
      <c r="I526" s="61"/>
      <c r="J526" s="62"/>
    </row>
    <row r="527" spans="2:10" ht="6" customHeight="1" x14ac:dyDescent="0.25">
      <c r="B527" s="63"/>
      <c r="C527" s="64"/>
      <c r="D527" s="64"/>
      <c r="E527" s="64"/>
      <c r="F527" s="64"/>
      <c r="G527" s="64"/>
      <c r="H527" s="64"/>
      <c r="I527" s="64"/>
      <c r="J527" s="65"/>
    </row>
    <row r="528" spans="2:10" x14ac:dyDescent="0.25">
      <c r="B528" s="257" t="s">
        <v>2145</v>
      </c>
      <c r="C528" s="265"/>
      <c r="D528" s="265"/>
      <c r="E528" s="265"/>
      <c r="F528" s="265"/>
      <c r="G528" s="265"/>
      <c r="H528" s="265"/>
      <c r="I528" s="265"/>
      <c r="J528" s="259"/>
    </row>
    <row r="529" spans="2:10" ht="6.75" customHeight="1" x14ac:dyDescent="0.25">
      <c r="B529" s="60"/>
      <c r="C529" s="61"/>
      <c r="D529" s="61"/>
      <c r="E529" s="61"/>
      <c r="F529" s="61"/>
      <c r="G529" s="61"/>
      <c r="H529" s="61"/>
      <c r="I529" s="61"/>
      <c r="J529" s="62"/>
    </row>
    <row r="530" spans="2:10" x14ac:dyDescent="0.25">
      <c r="B530" s="63"/>
      <c r="C530" s="64"/>
      <c r="D530" s="64"/>
      <c r="E530" s="64"/>
      <c r="F530" s="64"/>
      <c r="G530" s="64"/>
      <c r="H530" s="64"/>
      <c r="I530" s="64"/>
      <c r="J530" s="65"/>
    </row>
    <row r="531" spans="2:10" x14ac:dyDescent="0.25">
      <c r="B531" s="58" t="s">
        <v>2131</v>
      </c>
      <c r="C531" s="64"/>
      <c r="D531" s="64"/>
      <c r="E531" s="64"/>
      <c r="F531" s="64"/>
      <c r="G531" s="64"/>
      <c r="H531" s="64"/>
      <c r="I531" s="119"/>
      <c r="J531" s="65" t="s">
        <v>2132</v>
      </c>
    </row>
    <row r="532" spans="2:10" x14ac:dyDescent="0.25">
      <c r="B532" s="58" t="s">
        <v>2133</v>
      </c>
      <c r="C532" s="64"/>
      <c r="D532" s="64"/>
      <c r="E532" s="64"/>
      <c r="F532" s="64"/>
      <c r="G532" s="64"/>
      <c r="H532" s="64"/>
      <c r="I532" s="119"/>
      <c r="J532" s="65" t="s">
        <v>2125</v>
      </c>
    </row>
    <row r="533" spans="2:10" ht="6" customHeight="1" x14ac:dyDescent="0.25">
      <c r="B533" s="60"/>
      <c r="C533" s="61"/>
      <c r="D533" s="61"/>
      <c r="E533" s="61"/>
      <c r="F533" s="61"/>
      <c r="G533" s="61"/>
      <c r="H533" s="61"/>
      <c r="I533" s="61"/>
      <c r="J533" s="62"/>
    </row>
    <row r="536" spans="2:10" ht="6" customHeight="1" x14ac:dyDescent="0.25">
      <c r="B536" s="71"/>
      <c r="C536" s="72"/>
      <c r="D536" s="72"/>
      <c r="E536" s="72"/>
      <c r="F536" s="72"/>
      <c r="G536" s="72"/>
      <c r="H536" s="72"/>
      <c r="I536" s="72"/>
      <c r="J536" s="73"/>
    </row>
    <row r="537" spans="2:10" x14ac:dyDescent="0.25">
      <c r="B537" s="255" t="s">
        <v>2138</v>
      </c>
      <c r="C537" s="256"/>
      <c r="D537" s="256"/>
      <c r="E537" s="122"/>
      <c r="F537" s="122"/>
      <c r="G537" s="122"/>
      <c r="H537" s="122"/>
      <c r="I537" s="122"/>
      <c r="J537" s="123" t="s">
        <v>2482</v>
      </c>
    </row>
    <row r="538" spans="2:10" x14ac:dyDescent="0.25">
      <c r="B538" s="63"/>
      <c r="C538" s="106"/>
      <c r="D538" s="106"/>
      <c r="E538" s="106"/>
      <c r="F538" s="106"/>
      <c r="G538" s="106"/>
      <c r="H538" s="106"/>
      <c r="I538" s="106"/>
      <c r="J538" s="65"/>
    </row>
    <row r="539" spans="2:10" x14ac:dyDescent="0.25">
      <c r="B539" s="63"/>
      <c r="C539" s="106"/>
      <c r="D539" s="106"/>
      <c r="E539" s="106"/>
      <c r="F539" s="106"/>
      <c r="G539" s="106"/>
      <c r="H539" s="106"/>
      <c r="I539" s="106"/>
      <c r="J539" s="65"/>
    </row>
    <row r="540" spans="2:10" x14ac:dyDescent="0.25">
      <c r="B540" s="63"/>
      <c r="C540" s="106"/>
      <c r="D540" s="106"/>
      <c r="E540" s="106"/>
      <c r="F540" s="106"/>
      <c r="G540" s="106"/>
      <c r="H540" s="106"/>
      <c r="I540" s="106"/>
      <c r="J540" s="65"/>
    </row>
    <row r="541" spans="2:10" ht="6" customHeight="1" x14ac:dyDescent="0.25">
      <c r="B541" s="60"/>
      <c r="C541" s="61"/>
      <c r="D541" s="61"/>
      <c r="E541" s="61"/>
      <c r="F541" s="61"/>
      <c r="G541" s="61"/>
      <c r="H541" s="61"/>
      <c r="I541" s="61"/>
      <c r="J541" s="62"/>
    </row>
    <row r="542" spans="2:10" ht="6" customHeight="1" x14ac:dyDescent="0.25">
      <c r="B542" s="63"/>
      <c r="C542" s="64"/>
      <c r="D542" s="64"/>
      <c r="E542" s="64"/>
      <c r="F542" s="64"/>
      <c r="G542" s="64"/>
      <c r="H542" s="64"/>
      <c r="I542" s="64"/>
      <c r="J542" s="65"/>
    </row>
    <row r="543" spans="2:10" x14ac:dyDescent="0.25">
      <c r="B543" s="245" t="s">
        <v>2139</v>
      </c>
      <c r="C543" s="246"/>
      <c r="D543" s="246"/>
      <c r="E543" s="76"/>
      <c r="F543" s="76"/>
      <c r="G543" s="76"/>
      <c r="H543" s="76"/>
      <c r="I543" s="76"/>
      <c r="J543" s="75"/>
    </row>
    <row r="544" spans="2:10" x14ac:dyDescent="0.25">
      <c r="B544" s="63"/>
      <c r="C544" s="64"/>
      <c r="D544" s="64"/>
      <c r="E544" s="64"/>
      <c r="F544" s="64"/>
      <c r="G544" s="64"/>
      <c r="H544" s="64"/>
      <c r="I544" s="64"/>
      <c r="J544" s="65"/>
    </row>
    <row r="545" spans="2:10" ht="6" customHeight="1" x14ac:dyDescent="0.25">
      <c r="B545" s="60"/>
      <c r="C545" s="61"/>
      <c r="D545" s="61"/>
      <c r="E545" s="61"/>
      <c r="F545" s="61"/>
      <c r="G545" s="61"/>
      <c r="H545" s="61"/>
      <c r="I545" s="61"/>
      <c r="J545" s="62"/>
    </row>
    <row r="546" spans="2:10" ht="6" customHeight="1" x14ac:dyDescent="0.25">
      <c r="B546" s="71"/>
      <c r="C546" s="72"/>
      <c r="D546" s="72"/>
      <c r="E546" s="72"/>
      <c r="F546" s="72"/>
      <c r="G546" s="72"/>
      <c r="H546" s="72"/>
      <c r="I546" s="72"/>
      <c r="J546" s="73"/>
    </row>
    <row r="547" spans="2:10" x14ac:dyDescent="0.25">
      <c r="B547" s="240" t="s">
        <v>2115</v>
      </c>
      <c r="C547" s="241"/>
      <c r="D547" s="241"/>
      <c r="E547" s="241"/>
      <c r="F547" s="241"/>
      <c r="G547" s="241"/>
      <c r="H547" s="119"/>
      <c r="I547" s="106" t="s">
        <v>2116</v>
      </c>
      <c r="J547" s="65"/>
    </row>
    <row r="548" spans="2:10" x14ac:dyDescent="0.25">
      <c r="B548" s="240" t="s">
        <v>2117</v>
      </c>
      <c r="C548" s="241"/>
      <c r="D548" s="241"/>
      <c r="E548" s="241"/>
      <c r="F548" s="241"/>
      <c r="G548" s="241"/>
      <c r="H548" s="119"/>
      <c r="I548" s="106" t="s">
        <v>2118</v>
      </c>
      <c r="J548" s="65"/>
    </row>
    <row r="549" spans="2:10" x14ac:dyDescent="0.25">
      <c r="B549" s="240" t="s">
        <v>2119</v>
      </c>
      <c r="C549" s="241"/>
      <c r="D549" s="241"/>
      <c r="E549" s="241"/>
      <c r="F549" s="241"/>
      <c r="G549" s="241"/>
      <c r="H549" s="119"/>
      <c r="I549" s="106" t="s">
        <v>2120</v>
      </c>
      <c r="J549" s="65"/>
    </row>
    <row r="550" spans="2:10" x14ac:dyDescent="0.25">
      <c r="B550" s="240" t="s">
        <v>2121</v>
      </c>
      <c r="C550" s="241"/>
      <c r="D550" s="241"/>
      <c r="E550" s="241"/>
      <c r="F550" s="241"/>
      <c r="G550" s="241"/>
      <c r="H550" s="119"/>
      <c r="I550" s="106" t="s">
        <v>2120</v>
      </c>
      <c r="J550" s="65"/>
    </row>
    <row r="551" spans="2:10" x14ac:dyDescent="0.25">
      <c r="B551" s="240" t="s">
        <v>2122</v>
      </c>
      <c r="C551" s="241"/>
      <c r="D551" s="241"/>
      <c r="E551" s="241"/>
      <c r="F551" s="241"/>
      <c r="G551" s="241"/>
      <c r="H551" s="119"/>
      <c r="I551" s="106"/>
      <c r="J551" s="65"/>
    </row>
    <row r="552" spans="2:10" x14ac:dyDescent="0.25">
      <c r="B552" s="240" t="s">
        <v>2123</v>
      </c>
      <c r="C552" s="241"/>
      <c r="D552" s="241"/>
      <c r="E552" s="241"/>
      <c r="F552" s="241"/>
      <c r="G552" s="241"/>
      <c r="H552" s="119"/>
      <c r="I552" s="106"/>
      <c r="J552" s="65"/>
    </row>
    <row r="553" spans="2:10" x14ac:dyDescent="0.25">
      <c r="B553" s="240" t="s">
        <v>2124</v>
      </c>
      <c r="C553" s="241"/>
      <c r="D553" s="241"/>
      <c r="E553" s="241"/>
      <c r="F553" s="241"/>
      <c r="G553" s="241"/>
      <c r="H553" s="120"/>
      <c r="I553" s="106"/>
      <c r="J553" s="65"/>
    </row>
    <row r="554" spans="2:10" ht="6" customHeight="1" x14ac:dyDescent="0.25">
      <c r="B554" s="60"/>
      <c r="C554" s="61"/>
      <c r="D554" s="61"/>
      <c r="E554" s="61"/>
      <c r="F554" s="61"/>
      <c r="G554" s="61"/>
      <c r="H554" s="61"/>
      <c r="I554" s="61"/>
      <c r="J554" s="62"/>
    </row>
    <row r="555" spans="2:10" ht="6" customHeight="1" x14ac:dyDescent="0.25">
      <c r="B555" s="71"/>
      <c r="C555" s="72"/>
      <c r="D555" s="72"/>
      <c r="E555" s="72"/>
      <c r="F555" s="72"/>
      <c r="G555" s="72"/>
      <c r="H555" s="72"/>
      <c r="I555" s="72"/>
      <c r="J555" s="73"/>
    </row>
    <row r="556" spans="2:10" x14ac:dyDescent="0.25">
      <c r="B556" s="253" t="s">
        <v>2140</v>
      </c>
      <c r="C556" s="254"/>
      <c r="D556" s="254"/>
      <c r="E556" s="74"/>
      <c r="F556" s="74"/>
      <c r="G556" s="74"/>
      <c r="H556" s="74"/>
      <c r="I556" s="74"/>
      <c r="J556" s="75"/>
    </row>
    <row r="557" spans="2:10" ht="8.25" customHeight="1" x14ac:dyDescent="0.25">
      <c r="B557" s="63"/>
      <c r="C557" s="106"/>
      <c r="D557" s="106"/>
      <c r="E557" s="106"/>
      <c r="F557" s="106"/>
      <c r="G557" s="106"/>
      <c r="H557" s="106"/>
      <c r="I557" s="106"/>
      <c r="J557" s="65"/>
    </row>
    <row r="558" spans="2:10" x14ac:dyDescent="0.25">
      <c r="B558" s="63"/>
      <c r="C558" s="106"/>
      <c r="D558" s="119"/>
      <c r="E558" s="106"/>
      <c r="F558" s="106"/>
      <c r="G558" s="106"/>
      <c r="H558" s="121"/>
      <c r="I558" s="106"/>
      <c r="J558" s="65"/>
    </row>
    <row r="559" spans="2:10" x14ac:dyDescent="0.25">
      <c r="B559" s="63"/>
      <c r="C559" s="106"/>
      <c r="D559" s="119"/>
      <c r="E559" s="106"/>
      <c r="F559" s="106"/>
      <c r="G559" s="106"/>
      <c r="H559" s="106"/>
      <c r="I559" s="106"/>
      <c r="J559" s="65"/>
    </row>
    <row r="560" spans="2:10" x14ac:dyDescent="0.25">
      <c r="B560" s="60"/>
      <c r="C560" s="61"/>
      <c r="D560" s="61"/>
      <c r="E560" s="61"/>
      <c r="F560" s="61"/>
      <c r="G560" s="61"/>
      <c r="H560" s="61"/>
      <c r="I560" s="61"/>
      <c r="J560" s="62"/>
    </row>
    <row r="561" spans="2:10" ht="6" customHeight="1" x14ac:dyDescent="0.25">
      <c r="B561" s="63"/>
      <c r="C561" s="64"/>
      <c r="D561" s="64"/>
      <c r="E561" s="64"/>
      <c r="F561" s="64"/>
      <c r="G561" s="64"/>
      <c r="H561" s="64"/>
      <c r="I561" s="64"/>
      <c r="J561" s="65"/>
    </row>
    <row r="562" spans="2:10" x14ac:dyDescent="0.25">
      <c r="B562" s="253" t="s">
        <v>2141</v>
      </c>
      <c r="C562" s="264"/>
      <c r="D562" s="264"/>
      <c r="E562" s="264"/>
      <c r="F562" s="264"/>
      <c r="G562" s="264"/>
      <c r="H562" s="264"/>
      <c r="I562" s="76"/>
      <c r="J562" s="75"/>
    </row>
    <row r="563" spans="2:10" ht="9.75" customHeight="1" x14ac:dyDescent="0.25">
      <c r="B563" s="63"/>
      <c r="C563" s="64"/>
      <c r="D563" s="64"/>
      <c r="E563" s="64"/>
      <c r="F563" s="64"/>
      <c r="G563" s="64"/>
      <c r="H563" s="64"/>
      <c r="I563" s="64"/>
      <c r="J563" s="65"/>
    </row>
    <row r="564" spans="2:10" ht="20.100000000000001" customHeight="1" x14ac:dyDescent="0.25">
      <c r="B564" s="63"/>
      <c r="C564" s="64"/>
      <c r="D564" s="64"/>
      <c r="E564" s="64"/>
      <c r="F564" s="64"/>
      <c r="G564" s="64"/>
      <c r="H564" s="64"/>
      <c r="I564" s="64"/>
      <c r="J564" s="65"/>
    </row>
    <row r="565" spans="2:10" ht="20.100000000000001" customHeight="1" x14ac:dyDescent="0.25">
      <c r="B565" s="63"/>
      <c r="C565" s="64"/>
      <c r="D565" s="64"/>
      <c r="E565" s="64"/>
      <c r="F565" s="64"/>
      <c r="G565" s="64"/>
      <c r="H565" s="64"/>
      <c r="I565" s="64"/>
      <c r="J565" s="65"/>
    </row>
    <row r="566" spans="2:10" ht="20.100000000000001" customHeight="1" x14ac:dyDescent="0.25">
      <c r="B566" s="63"/>
      <c r="C566" s="64"/>
      <c r="D566" s="64"/>
      <c r="E566" s="247"/>
      <c r="F566" s="247"/>
      <c r="G566" s="64" t="s">
        <v>2125</v>
      </c>
      <c r="H566" s="64"/>
      <c r="I566" s="64"/>
      <c r="J566" s="65"/>
    </row>
    <row r="567" spans="2:10" ht="20.100000000000001" customHeight="1" x14ac:dyDescent="0.25">
      <c r="B567" s="63"/>
      <c r="C567" s="64"/>
      <c r="D567" s="64"/>
      <c r="E567" s="64"/>
      <c r="F567" s="119"/>
      <c r="G567" s="64" t="s">
        <v>2125</v>
      </c>
      <c r="H567" s="249"/>
      <c r="I567" s="249"/>
      <c r="J567" s="66" t="s">
        <v>2120</v>
      </c>
    </row>
    <row r="568" spans="2:10" ht="20.100000000000001" customHeight="1" x14ac:dyDescent="0.25">
      <c r="B568" s="63"/>
      <c r="C568" s="64"/>
      <c r="D568" s="64"/>
      <c r="E568" s="64"/>
      <c r="F568" s="64"/>
      <c r="G568" s="64"/>
      <c r="H568" s="248"/>
      <c r="I568" s="248"/>
      <c r="J568" s="115" t="s">
        <v>2120</v>
      </c>
    </row>
    <row r="569" spans="2:10" ht="20.100000000000001" customHeight="1" x14ac:dyDescent="0.25">
      <c r="B569" s="63"/>
      <c r="C569" s="64"/>
      <c r="D569" s="64"/>
      <c r="E569" s="64"/>
      <c r="F569" s="64"/>
      <c r="G569" s="64"/>
      <c r="H569" s="248"/>
      <c r="I569" s="248"/>
      <c r="J569" s="66" t="s">
        <v>2120</v>
      </c>
    </row>
    <row r="570" spans="2:10" ht="20.100000000000001" customHeight="1" x14ac:dyDescent="0.25">
      <c r="B570" s="63"/>
      <c r="C570" s="64"/>
      <c r="D570" s="247"/>
      <c r="E570" s="247"/>
      <c r="F570" s="247"/>
      <c r="G570" s="64"/>
      <c r="H570" s="248"/>
      <c r="I570" s="248"/>
      <c r="J570" s="66" t="s">
        <v>2120</v>
      </c>
    </row>
    <row r="571" spans="2:10" ht="6" customHeight="1" x14ac:dyDescent="0.25">
      <c r="B571" s="60"/>
      <c r="C571" s="61"/>
      <c r="D571" s="61"/>
      <c r="E571" s="61"/>
      <c r="F571" s="61"/>
      <c r="G571" s="61"/>
      <c r="H571" s="61"/>
      <c r="I571" s="61"/>
      <c r="J571" s="62"/>
    </row>
    <row r="572" spans="2:10" ht="6" customHeight="1" x14ac:dyDescent="0.25">
      <c r="B572" s="63"/>
      <c r="C572" s="64"/>
      <c r="D572" s="64"/>
      <c r="E572" s="64"/>
      <c r="F572" s="64"/>
      <c r="G572" s="64"/>
      <c r="H572" s="64"/>
      <c r="I572" s="64"/>
      <c r="J572" s="65"/>
    </row>
    <row r="573" spans="2:10" x14ac:dyDescent="0.25">
      <c r="B573" s="104" t="s">
        <v>2142</v>
      </c>
      <c r="C573" s="107"/>
      <c r="D573" s="107"/>
      <c r="E573" s="107"/>
      <c r="F573" s="107"/>
      <c r="G573" s="107"/>
      <c r="H573" s="107"/>
      <c r="I573" s="107"/>
      <c r="J573" s="108"/>
    </row>
    <row r="574" spans="2:10" x14ac:dyDescent="0.25">
      <c r="B574" s="250"/>
      <c r="C574" s="251"/>
      <c r="D574" s="251"/>
      <c r="E574" s="251"/>
      <c r="F574" s="251"/>
      <c r="G574" s="251"/>
      <c r="H574" s="251"/>
      <c r="I574" s="251"/>
      <c r="J574" s="252"/>
    </row>
    <row r="575" spans="2:10" ht="6" customHeight="1" x14ac:dyDescent="0.25">
      <c r="B575" s="60"/>
      <c r="C575" s="61"/>
      <c r="D575" s="61"/>
      <c r="E575" s="61"/>
      <c r="F575" s="61"/>
      <c r="G575" s="61"/>
      <c r="H575" s="61"/>
      <c r="I575" s="61"/>
      <c r="J575" s="62"/>
    </row>
    <row r="576" spans="2:10" ht="6" customHeight="1" x14ac:dyDescent="0.25">
      <c r="B576" s="63"/>
      <c r="C576" s="64"/>
      <c r="D576" s="64"/>
      <c r="E576" s="64"/>
      <c r="F576" s="64"/>
      <c r="G576" s="64"/>
      <c r="H576" s="64"/>
      <c r="I576" s="64"/>
      <c r="J576" s="65"/>
    </row>
    <row r="577" spans="2:10" x14ac:dyDescent="0.25">
      <c r="B577" s="104" t="s">
        <v>2143</v>
      </c>
      <c r="C577" s="77"/>
      <c r="D577" s="77"/>
      <c r="E577" s="77"/>
      <c r="F577" s="77"/>
      <c r="G577" s="77"/>
      <c r="H577" s="77"/>
      <c r="I577" s="77"/>
      <c r="J577" s="75"/>
    </row>
    <row r="578" spans="2:10" x14ac:dyDescent="0.25">
      <c r="B578" s="63"/>
      <c r="C578" s="64" t="s">
        <v>2126</v>
      </c>
      <c r="D578" s="121"/>
      <c r="E578" s="64" t="s">
        <v>2127</v>
      </c>
      <c r="F578" s="67"/>
      <c r="G578" s="64" t="s">
        <v>2128</v>
      </c>
      <c r="H578" s="64"/>
      <c r="I578" s="119"/>
      <c r="J578" s="65"/>
    </row>
    <row r="579" spans="2:10" ht="6" customHeight="1" x14ac:dyDescent="0.25">
      <c r="B579" s="60"/>
      <c r="C579" s="61"/>
      <c r="D579" s="61"/>
      <c r="E579" s="61"/>
      <c r="F579" s="61"/>
      <c r="G579" s="61"/>
      <c r="H579" s="61"/>
      <c r="I579" s="61"/>
      <c r="J579" s="62"/>
    </row>
    <row r="580" spans="2:10" ht="6" customHeight="1" x14ac:dyDescent="0.25">
      <c r="B580" s="71"/>
      <c r="C580" s="72"/>
      <c r="D580" s="72"/>
      <c r="E580" s="72"/>
      <c r="F580" s="72"/>
      <c r="G580" s="72"/>
      <c r="H580" s="72"/>
      <c r="I580" s="72"/>
      <c r="J580" s="73"/>
    </row>
    <row r="581" spans="2:10" x14ac:dyDescent="0.25">
      <c r="B581" s="253" t="s">
        <v>2144</v>
      </c>
      <c r="C581" s="254"/>
      <c r="D581" s="254"/>
      <c r="E581" s="254"/>
      <c r="F581" s="254"/>
      <c r="G581" s="254"/>
      <c r="H581" s="74"/>
      <c r="I581" s="74"/>
      <c r="J581" s="75"/>
    </row>
    <row r="582" spans="2:10" x14ac:dyDescent="0.25">
      <c r="B582" s="63"/>
      <c r="C582" s="106" t="s">
        <v>2129</v>
      </c>
      <c r="D582" s="48"/>
      <c r="E582" s="48"/>
      <c r="F582" s="247"/>
      <c r="G582" s="247"/>
      <c r="H582" s="247"/>
      <c r="I582" s="48"/>
      <c r="J582" s="78"/>
    </row>
    <row r="583" spans="2:10" x14ac:dyDescent="0.25">
      <c r="B583" s="63"/>
      <c r="C583" s="260" t="s">
        <v>2130</v>
      </c>
      <c r="D583" s="260"/>
      <c r="E583" s="260"/>
      <c r="F583" s="247"/>
      <c r="G583" s="247"/>
      <c r="H583" s="103" t="s">
        <v>2125</v>
      </c>
      <c r="I583" s="106"/>
      <c r="J583" s="65"/>
    </row>
    <row r="584" spans="2:10" ht="7.5" customHeight="1" x14ac:dyDescent="0.25">
      <c r="B584" s="60"/>
      <c r="C584" s="61"/>
      <c r="D584" s="61"/>
      <c r="E584" s="61"/>
      <c r="F584" s="61"/>
      <c r="G584" s="61"/>
      <c r="H584" s="61"/>
      <c r="I584" s="61"/>
      <c r="J584" s="62"/>
    </row>
    <row r="585" spans="2:10" ht="6" customHeight="1" x14ac:dyDescent="0.25">
      <c r="B585" s="63"/>
      <c r="C585" s="64"/>
      <c r="D585" s="64"/>
      <c r="E585" s="64"/>
      <c r="F585" s="64"/>
      <c r="G585" s="64"/>
      <c r="H585" s="64"/>
      <c r="I585" s="64"/>
      <c r="J585" s="65"/>
    </row>
    <row r="586" spans="2:10" x14ac:dyDescent="0.25">
      <c r="B586" s="257" t="s">
        <v>2145</v>
      </c>
      <c r="C586" s="265"/>
      <c r="D586" s="265"/>
      <c r="E586" s="265"/>
      <c r="F586" s="265"/>
      <c r="G586" s="265"/>
      <c r="H586" s="265"/>
      <c r="I586" s="265"/>
      <c r="J586" s="259"/>
    </row>
    <row r="587" spans="2:10" ht="6.75" customHeight="1" x14ac:dyDescent="0.25">
      <c r="B587" s="60"/>
      <c r="C587" s="61"/>
      <c r="D587" s="61"/>
      <c r="E587" s="61"/>
      <c r="F587" s="61"/>
      <c r="G587" s="61"/>
      <c r="H587" s="61"/>
      <c r="I587" s="61"/>
      <c r="J587" s="62"/>
    </row>
    <row r="588" spans="2:10" x14ac:dyDescent="0.25">
      <c r="B588" s="63"/>
      <c r="C588" s="64"/>
      <c r="D588" s="64"/>
      <c r="E588" s="64"/>
      <c r="F588" s="64"/>
      <c r="G588" s="64"/>
      <c r="H588" s="64"/>
      <c r="I588" s="64"/>
      <c r="J588" s="65"/>
    </row>
    <row r="589" spans="2:10" x14ac:dyDescent="0.25">
      <c r="B589" s="58" t="s">
        <v>2131</v>
      </c>
      <c r="C589" s="64"/>
      <c r="D589" s="64"/>
      <c r="E589" s="64"/>
      <c r="F589" s="64"/>
      <c r="G589" s="64"/>
      <c r="H589" s="64"/>
      <c r="I589" s="119"/>
      <c r="J589" s="65" t="s">
        <v>2132</v>
      </c>
    </row>
    <row r="590" spans="2:10" x14ac:dyDescent="0.25">
      <c r="B590" s="58" t="s">
        <v>2133</v>
      </c>
      <c r="C590" s="64"/>
      <c r="D590" s="64"/>
      <c r="E590" s="64"/>
      <c r="F590" s="64"/>
      <c r="G590" s="64"/>
      <c r="H590" s="64"/>
      <c r="I590" s="119"/>
      <c r="J590" s="65" t="s">
        <v>2125</v>
      </c>
    </row>
    <row r="591" spans="2:10" ht="6" customHeight="1" x14ac:dyDescent="0.25">
      <c r="B591" s="60"/>
      <c r="C591" s="61"/>
      <c r="D591" s="61"/>
      <c r="E591" s="61"/>
      <c r="F591" s="61"/>
      <c r="G591" s="61"/>
      <c r="H591" s="61"/>
      <c r="I591" s="61"/>
      <c r="J591" s="62"/>
    </row>
  </sheetData>
  <mergeCells count="234">
    <mergeCell ref="C583:E583"/>
    <mergeCell ref="F583:G583"/>
    <mergeCell ref="B586:J586"/>
    <mergeCell ref="H569:I569"/>
    <mergeCell ref="D570:F570"/>
    <mergeCell ref="H570:I570"/>
    <mergeCell ref="B574:J574"/>
    <mergeCell ref="B581:G581"/>
    <mergeCell ref="F582:H582"/>
    <mergeCell ref="B553:G553"/>
    <mergeCell ref="B556:D556"/>
    <mergeCell ref="B562:H562"/>
    <mergeCell ref="E566:F566"/>
    <mergeCell ref="H567:I567"/>
    <mergeCell ref="H568:I568"/>
    <mergeCell ref="B547:G547"/>
    <mergeCell ref="B548:G548"/>
    <mergeCell ref="B549:G549"/>
    <mergeCell ref="B550:G550"/>
    <mergeCell ref="B551:G551"/>
    <mergeCell ref="B552:G552"/>
    <mergeCell ref="F524:H524"/>
    <mergeCell ref="C525:E525"/>
    <mergeCell ref="F525:G525"/>
    <mergeCell ref="B528:J528"/>
    <mergeCell ref="B537:D537"/>
    <mergeCell ref="B543:D543"/>
    <mergeCell ref="H510:I510"/>
    <mergeCell ref="H511:I511"/>
    <mergeCell ref="D512:F512"/>
    <mergeCell ref="H512:I512"/>
    <mergeCell ref="B516:J516"/>
    <mergeCell ref="B523:G523"/>
    <mergeCell ref="B494:G494"/>
    <mergeCell ref="B495:G495"/>
    <mergeCell ref="B498:D498"/>
    <mergeCell ref="B504:H504"/>
    <mergeCell ref="E508:F508"/>
    <mergeCell ref="H509:I509"/>
    <mergeCell ref="B485:D485"/>
    <mergeCell ref="B489:G489"/>
    <mergeCell ref="B490:G490"/>
    <mergeCell ref="B491:G491"/>
    <mergeCell ref="B492:G492"/>
    <mergeCell ref="B493:G493"/>
    <mergeCell ref="B465:G465"/>
    <mergeCell ref="F466:H466"/>
    <mergeCell ref="C467:E467"/>
    <mergeCell ref="F467:G467"/>
    <mergeCell ref="B470:J470"/>
    <mergeCell ref="B479:D479"/>
    <mergeCell ref="H451:I451"/>
    <mergeCell ref="H452:I452"/>
    <mergeCell ref="H453:I453"/>
    <mergeCell ref="D454:F454"/>
    <mergeCell ref="H454:I454"/>
    <mergeCell ref="B458:J458"/>
    <mergeCell ref="B435:G435"/>
    <mergeCell ref="B436:G436"/>
    <mergeCell ref="B437:G437"/>
    <mergeCell ref="B440:D440"/>
    <mergeCell ref="B446:H446"/>
    <mergeCell ref="E450:F450"/>
    <mergeCell ref="B421:D421"/>
    <mergeCell ref="B427:D427"/>
    <mergeCell ref="B431:G431"/>
    <mergeCell ref="B432:G432"/>
    <mergeCell ref="B433:G433"/>
    <mergeCell ref="B434:G434"/>
    <mergeCell ref="B400:J400"/>
    <mergeCell ref="B407:G407"/>
    <mergeCell ref="F408:H408"/>
    <mergeCell ref="C409:E409"/>
    <mergeCell ref="F409:G409"/>
    <mergeCell ref="B412:J412"/>
    <mergeCell ref="E392:F392"/>
    <mergeCell ref="H393:I393"/>
    <mergeCell ref="H394:I394"/>
    <mergeCell ref="H395:I395"/>
    <mergeCell ref="D396:F396"/>
    <mergeCell ref="H396:I396"/>
    <mergeCell ref="B376:G376"/>
    <mergeCell ref="B377:G377"/>
    <mergeCell ref="B378:G378"/>
    <mergeCell ref="B379:G379"/>
    <mergeCell ref="B382:D382"/>
    <mergeCell ref="B388:H388"/>
    <mergeCell ref="B354:J354"/>
    <mergeCell ref="B363:D363"/>
    <mergeCell ref="B369:D369"/>
    <mergeCell ref="B373:G373"/>
    <mergeCell ref="B374:G374"/>
    <mergeCell ref="B375:G375"/>
    <mergeCell ref="D338:F338"/>
    <mergeCell ref="H338:I338"/>
    <mergeCell ref="B342:J342"/>
    <mergeCell ref="B349:G349"/>
    <mergeCell ref="F350:H350"/>
    <mergeCell ref="C351:E351"/>
    <mergeCell ref="F351:G351"/>
    <mergeCell ref="B324:D324"/>
    <mergeCell ref="B330:H330"/>
    <mergeCell ref="E334:F334"/>
    <mergeCell ref="H335:I335"/>
    <mergeCell ref="H336:I336"/>
    <mergeCell ref="H337:I337"/>
    <mergeCell ref="B316:G316"/>
    <mergeCell ref="B317:G317"/>
    <mergeCell ref="B318:G318"/>
    <mergeCell ref="B319:G319"/>
    <mergeCell ref="B320:G320"/>
    <mergeCell ref="B321:G321"/>
    <mergeCell ref="C293:E293"/>
    <mergeCell ref="F293:G293"/>
    <mergeCell ref="B296:J296"/>
    <mergeCell ref="B305:D305"/>
    <mergeCell ref="B311:D311"/>
    <mergeCell ref="B315:G315"/>
    <mergeCell ref="H279:I279"/>
    <mergeCell ref="D280:F280"/>
    <mergeCell ref="H280:I280"/>
    <mergeCell ref="B284:J284"/>
    <mergeCell ref="B291:G291"/>
    <mergeCell ref="F292:H292"/>
    <mergeCell ref="B263:G263"/>
    <mergeCell ref="B266:D266"/>
    <mergeCell ref="B272:H272"/>
    <mergeCell ref="E276:F276"/>
    <mergeCell ref="H277:I277"/>
    <mergeCell ref="H278:I278"/>
    <mergeCell ref="B257:G257"/>
    <mergeCell ref="B258:G258"/>
    <mergeCell ref="B259:G259"/>
    <mergeCell ref="B260:G260"/>
    <mergeCell ref="B261:G261"/>
    <mergeCell ref="B262:G262"/>
    <mergeCell ref="F234:H234"/>
    <mergeCell ref="C235:E235"/>
    <mergeCell ref="F235:G235"/>
    <mergeCell ref="B238:J238"/>
    <mergeCell ref="B247:D247"/>
    <mergeCell ref="B253:D253"/>
    <mergeCell ref="H220:I220"/>
    <mergeCell ref="H221:I221"/>
    <mergeCell ref="D222:F222"/>
    <mergeCell ref="H222:I222"/>
    <mergeCell ref="B226:J226"/>
    <mergeCell ref="B233:G233"/>
    <mergeCell ref="B204:G204"/>
    <mergeCell ref="B205:G205"/>
    <mergeCell ref="B208:D208"/>
    <mergeCell ref="B214:H214"/>
    <mergeCell ref="E218:F218"/>
    <mergeCell ref="H219:I219"/>
    <mergeCell ref="B195:D195"/>
    <mergeCell ref="B199:G199"/>
    <mergeCell ref="B200:G200"/>
    <mergeCell ref="B201:G201"/>
    <mergeCell ref="B202:G202"/>
    <mergeCell ref="B203:G203"/>
    <mergeCell ref="F176:H176"/>
    <mergeCell ref="C177:E177"/>
    <mergeCell ref="F177:G177"/>
    <mergeCell ref="B180:J180"/>
    <mergeCell ref="B189:D189"/>
    <mergeCell ref="H162:I162"/>
    <mergeCell ref="H163:I163"/>
    <mergeCell ref="D164:F164"/>
    <mergeCell ref="H164:I164"/>
    <mergeCell ref="B168:J168"/>
    <mergeCell ref="B175:G175"/>
    <mergeCell ref="B146:G146"/>
    <mergeCell ref="B147:G147"/>
    <mergeCell ref="B150:D150"/>
    <mergeCell ref="B156:H156"/>
    <mergeCell ref="E160:F160"/>
    <mergeCell ref="H161:I161"/>
    <mergeCell ref="B137:D137"/>
    <mergeCell ref="B141:G141"/>
    <mergeCell ref="B142:G142"/>
    <mergeCell ref="B143:G143"/>
    <mergeCell ref="B144:G144"/>
    <mergeCell ref="B145:G145"/>
    <mergeCell ref="B117:G117"/>
    <mergeCell ref="F118:H118"/>
    <mergeCell ref="C119:E119"/>
    <mergeCell ref="F119:G119"/>
    <mergeCell ref="B122:J122"/>
    <mergeCell ref="B131:D131"/>
    <mergeCell ref="H103:I103"/>
    <mergeCell ref="H104:I104"/>
    <mergeCell ref="H105:I105"/>
    <mergeCell ref="D106:F106"/>
    <mergeCell ref="H106:I106"/>
    <mergeCell ref="B110:J110"/>
    <mergeCell ref="B87:G87"/>
    <mergeCell ref="B88:G88"/>
    <mergeCell ref="B89:G89"/>
    <mergeCell ref="B92:D92"/>
    <mergeCell ref="B98:H98"/>
    <mergeCell ref="E102:F102"/>
    <mergeCell ref="B73:D73"/>
    <mergeCell ref="B79:D79"/>
    <mergeCell ref="B83:G83"/>
    <mergeCell ref="B84:G84"/>
    <mergeCell ref="B85:G85"/>
    <mergeCell ref="B86:G86"/>
    <mergeCell ref="B57:J57"/>
    <mergeCell ref="B64:J64"/>
    <mergeCell ref="D41:F41"/>
    <mergeCell ref="F53:H53"/>
    <mergeCell ref="C54:E54"/>
    <mergeCell ref="F54:G54"/>
    <mergeCell ref="E37:F37"/>
    <mergeCell ref="H41:I41"/>
    <mergeCell ref="H40:I40"/>
    <mergeCell ref="H38:I38"/>
    <mergeCell ref="H39:I39"/>
    <mergeCell ref="B45:J45"/>
    <mergeCell ref="B27:D27"/>
    <mergeCell ref="B33:H33"/>
    <mergeCell ref="B52:G52"/>
    <mergeCell ref="B19:G19"/>
    <mergeCell ref="B20:G20"/>
    <mergeCell ref="B21:G21"/>
    <mergeCell ref="B22:G22"/>
    <mergeCell ref="B23:G23"/>
    <mergeCell ref="B24:G24"/>
    <mergeCell ref="B2:J2"/>
    <mergeCell ref="B4:D4"/>
    <mergeCell ref="C5:E5"/>
    <mergeCell ref="B8:D8"/>
    <mergeCell ref="B14:D14"/>
    <mergeCell ref="B18:G18"/>
  </mergeCell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5601" r:id="rId4" name="Check Box 1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8</xdr:row>
                    <xdr:rowOff>114300</xdr:rowOff>
                  </from>
                  <to>
                    <xdr:col>4</xdr:col>
                    <xdr:colOff>276225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2" r:id="rId5" name="Check Box 2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8</xdr:row>
                    <xdr:rowOff>114300</xdr:rowOff>
                  </from>
                  <to>
                    <xdr:col>8</xdr:col>
                    <xdr:colOff>0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3" r:id="rId6" name="Check Box 3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9</xdr:row>
                    <xdr:rowOff>152400</xdr:rowOff>
                  </from>
                  <to>
                    <xdr:col>4</xdr:col>
                    <xdr:colOff>276225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4" r:id="rId7" name="Check Box 4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9</xdr:row>
                    <xdr:rowOff>152400</xdr:rowOff>
                  </from>
                  <to>
                    <xdr:col>8</xdr:col>
                    <xdr:colOff>0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5" r:id="rId8" name="Check Box 5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14</xdr:row>
                    <xdr:rowOff>0</xdr:rowOff>
                  </from>
                  <to>
                    <xdr:col>2</xdr:col>
                    <xdr:colOff>314325</xdr:colOff>
                    <xdr:row>15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6" r:id="rId9" name="Check Box 6">
              <controlPr locked="0" defaultSize="0" autoFill="0" autoLine="0" autoPict="0">
                <anchor moveWithCells="1">
                  <from>
                    <xdr:col>3</xdr:col>
                    <xdr:colOff>257175</xdr:colOff>
                    <xdr:row>14</xdr:row>
                    <xdr:rowOff>0</xdr:rowOff>
                  </from>
                  <to>
                    <xdr:col>4</xdr:col>
                    <xdr:colOff>371475</xdr:colOff>
                    <xdr:row>15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7" r:id="rId10" name="Check Box 7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14</xdr:row>
                    <xdr:rowOff>0</xdr:rowOff>
                  </from>
                  <to>
                    <xdr:col>6</xdr:col>
                    <xdr:colOff>285750</xdr:colOff>
                    <xdr:row>15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8" r:id="rId11" name="Check Box 8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28</xdr:row>
                    <xdr:rowOff>0</xdr:rowOff>
                  </from>
                  <to>
                    <xdr:col>3</xdr:col>
                    <xdr:colOff>171450</xdr:colOff>
                    <xdr:row>29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9" r:id="rId12" name="Check Box 9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29</xdr:row>
                    <xdr:rowOff>19050</xdr:rowOff>
                  </from>
                  <to>
                    <xdr:col>3</xdr:col>
                    <xdr:colOff>171450</xdr:colOff>
                    <xdr:row>30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0" r:id="rId13" name="Check Box 10">
              <controlPr locked="0" defaultSize="0" autoFill="0" autoLine="0" autoPict="0">
                <anchor moveWithCells="1">
                  <from>
                    <xdr:col>4</xdr:col>
                    <xdr:colOff>600075</xdr:colOff>
                    <xdr:row>28</xdr:row>
                    <xdr:rowOff>0</xdr:rowOff>
                  </from>
                  <to>
                    <xdr:col>6</xdr:col>
                    <xdr:colOff>619125</xdr:colOff>
                    <xdr:row>29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1" r:id="rId14" name="Check Box 11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33</xdr:row>
                    <xdr:rowOff>161925</xdr:rowOff>
                  </from>
                  <to>
                    <xdr:col>3</xdr:col>
                    <xdr:colOff>342900</xdr:colOff>
                    <xdr:row>34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2" r:id="rId15" name="Check Box 12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35</xdr:row>
                    <xdr:rowOff>0</xdr:rowOff>
                  </from>
                  <to>
                    <xdr:col>3</xdr:col>
                    <xdr:colOff>485775</xdr:colOff>
                    <xdr:row>35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3" r:id="rId16" name="Check Box 13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36</xdr:row>
                    <xdr:rowOff>47625</xdr:rowOff>
                  </from>
                  <to>
                    <xdr:col>3</xdr:col>
                    <xdr:colOff>600075</xdr:colOff>
                    <xdr:row>37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4" r:id="rId17" name="Check Box 14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37</xdr:row>
                    <xdr:rowOff>57150</xdr:rowOff>
                  </from>
                  <to>
                    <xdr:col>5</xdr:col>
                    <xdr:colOff>76200</xdr:colOff>
                    <xdr:row>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5" r:id="rId18" name="Check Box 15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38</xdr:row>
                    <xdr:rowOff>57150</xdr:rowOff>
                  </from>
                  <to>
                    <xdr:col>3</xdr:col>
                    <xdr:colOff>342900</xdr:colOff>
                    <xdr:row>39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6" r:id="rId19" name="Check Box 16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40</xdr:row>
                    <xdr:rowOff>57150</xdr:rowOff>
                  </from>
                  <to>
                    <xdr:col>3</xdr:col>
                    <xdr:colOff>342900</xdr:colOff>
                    <xdr:row>41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7" r:id="rId20" name="Check Box 17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39</xdr:row>
                    <xdr:rowOff>57150</xdr:rowOff>
                  </from>
                  <to>
                    <xdr:col>6</xdr:col>
                    <xdr:colOff>190500</xdr:colOff>
                    <xdr:row>40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8" r:id="rId21" name="Check Box 18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73</xdr:row>
                    <xdr:rowOff>114300</xdr:rowOff>
                  </from>
                  <to>
                    <xdr:col>4</xdr:col>
                    <xdr:colOff>276225</xdr:colOff>
                    <xdr:row>74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9" r:id="rId22" name="Check Box 19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73</xdr:row>
                    <xdr:rowOff>114300</xdr:rowOff>
                  </from>
                  <to>
                    <xdr:col>8</xdr:col>
                    <xdr:colOff>0</xdr:colOff>
                    <xdr:row>74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20" r:id="rId23" name="Check Box 20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74</xdr:row>
                    <xdr:rowOff>152400</xdr:rowOff>
                  </from>
                  <to>
                    <xdr:col>4</xdr:col>
                    <xdr:colOff>276225</xdr:colOff>
                    <xdr:row>75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21" r:id="rId24" name="Check Box 21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74</xdr:row>
                    <xdr:rowOff>152400</xdr:rowOff>
                  </from>
                  <to>
                    <xdr:col>8</xdr:col>
                    <xdr:colOff>0</xdr:colOff>
                    <xdr:row>75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22" r:id="rId25" name="Check Box 22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79</xdr:row>
                    <xdr:rowOff>0</xdr:rowOff>
                  </from>
                  <to>
                    <xdr:col>2</xdr:col>
                    <xdr:colOff>314325</xdr:colOff>
                    <xdr:row>80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23" r:id="rId26" name="Check Box 23">
              <controlPr locked="0" defaultSize="0" autoFill="0" autoLine="0" autoPict="0">
                <anchor moveWithCells="1">
                  <from>
                    <xdr:col>3</xdr:col>
                    <xdr:colOff>257175</xdr:colOff>
                    <xdr:row>79</xdr:row>
                    <xdr:rowOff>0</xdr:rowOff>
                  </from>
                  <to>
                    <xdr:col>4</xdr:col>
                    <xdr:colOff>371475</xdr:colOff>
                    <xdr:row>80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24" r:id="rId27" name="Check Box 24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79</xdr:row>
                    <xdr:rowOff>0</xdr:rowOff>
                  </from>
                  <to>
                    <xdr:col>6</xdr:col>
                    <xdr:colOff>285750</xdr:colOff>
                    <xdr:row>80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25" r:id="rId28" name="Check Box 25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93</xdr:row>
                    <xdr:rowOff>0</xdr:rowOff>
                  </from>
                  <to>
                    <xdr:col>3</xdr:col>
                    <xdr:colOff>171450</xdr:colOff>
                    <xdr:row>94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26" r:id="rId29" name="Check Box 26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94</xdr:row>
                    <xdr:rowOff>19050</xdr:rowOff>
                  </from>
                  <to>
                    <xdr:col>3</xdr:col>
                    <xdr:colOff>171450</xdr:colOff>
                    <xdr:row>97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27" r:id="rId30" name="Check Box 27">
              <controlPr locked="0" defaultSize="0" autoFill="0" autoLine="0" autoPict="0">
                <anchor moveWithCells="1">
                  <from>
                    <xdr:col>4</xdr:col>
                    <xdr:colOff>600075</xdr:colOff>
                    <xdr:row>93</xdr:row>
                    <xdr:rowOff>0</xdr:rowOff>
                  </from>
                  <to>
                    <xdr:col>7</xdr:col>
                    <xdr:colOff>0</xdr:colOff>
                    <xdr:row>94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28" r:id="rId31" name="Check Box 28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98</xdr:row>
                    <xdr:rowOff>161925</xdr:rowOff>
                  </from>
                  <to>
                    <xdr:col>3</xdr:col>
                    <xdr:colOff>342900</xdr:colOff>
                    <xdr:row>100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29" r:id="rId32" name="Check Box 29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100</xdr:row>
                    <xdr:rowOff>0</xdr:rowOff>
                  </from>
                  <to>
                    <xdr:col>3</xdr:col>
                    <xdr:colOff>485775</xdr:colOff>
                    <xdr:row>101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30" r:id="rId33" name="Check Box 30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101</xdr:row>
                    <xdr:rowOff>47625</xdr:rowOff>
                  </from>
                  <to>
                    <xdr:col>3</xdr:col>
                    <xdr:colOff>600075</xdr:colOff>
                    <xdr:row>102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31" r:id="rId34" name="Check Box 31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102</xdr:row>
                    <xdr:rowOff>57150</xdr:rowOff>
                  </from>
                  <to>
                    <xdr:col>5</xdr:col>
                    <xdr:colOff>76200</xdr:colOff>
                    <xdr:row>103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32" r:id="rId35" name="Check Box 32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103</xdr:row>
                    <xdr:rowOff>57150</xdr:rowOff>
                  </from>
                  <to>
                    <xdr:col>3</xdr:col>
                    <xdr:colOff>342900</xdr:colOff>
                    <xdr:row>104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33" r:id="rId36" name="Check Box 33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105</xdr:row>
                    <xdr:rowOff>57150</xdr:rowOff>
                  </from>
                  <to>
                    <xdr:col>3</xdr:col>
                    <xdr:colOff>342900</xdr:colOff>
                    <xdr:row>106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34" r:id="rId37" name="Check Box 34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104</xdr:row>
                    <xdr:rowOff>57150</xdr:rowOff>
                  </from>
                  <to>
                    <xdr:col>6</xdr:col>
                    <xdr:colOff>190500</xdr:colOff>
                    <xdr:row>105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35" r:id="rId38" name="Check Box 35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131</xdr:row>
                    <xdr:rowOff>114300</xdr:rowOff>
                  </from>
                  <to>
                    <xdr:col>4</xdr:col>
                    <xdr:colOff>276225</xdr:colOff>
                    <xdr:row>132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36" r:id="rId39" name="Check Box 36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131</xdr:row>
                    <xdr:rowOff>114300</xdr:rowOff>
                  </from>
                  <to>
                    <xdr:col>8</xdr:col>
                    <xdr:colOff>0</xdr:colOff>
                    <xdr:row>132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37" r:id="rId40" name="Check Box 37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132</xdr:row>
                    <xdr:rowOff>152400</xdr:rowOff>
                  </from>
                  <to>
                    <xdr:col>4</xdr:col>
                    <xdr:colOff>276225</xdr:colOff>
                    <xdr:row>133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38" r:id="rId41" name="Check Box 38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132</xdr:row>
                    <xdr:rowOff>152400</xdr:rowOff>
                  </from>
                  <to>
                    <xdr:col>8</xdr:col>
                    <xdr:colOff>0</xdr:colOff>
                    <xdr:row>133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39" r:id="rId42" name="Check Box 39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137</xdr:row>
                    <xdr:rowOff>0</xdr:rowOff>
                  </from>
                  <to>
                    <xdr:col>2</xdr:col>
                    <xdr:colOff>314325</xdr:colOff>
                    <xdr:row>138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40" r:id="rId43" name="Check Box 40">
              <controlPr locked="0" defaultSize="0" autoFill="0" autoLine="0" autoPict="0">
                <anchor moveWithCells="1">
                  <from>
                    <xdr:col>3</xdr:col>
                    <xdr:colOff>257175</xdr:colOff>
                    <xdr:row>137</xdr:row>
                    <xdr:rowOff>0</xdr:rowOff>
                  </from>
                  <to>
                    <xdr:col>4</xdr:col>
                    <xdr:colOff>371475</xdr:colOff>
                    <xdr:row>138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41" r:id="rId44" name="Check Box 41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137</xdr:row>
                    <xdr:rowOff>0</xdr:rowOff>
                  </from>
                  <to>
                    <xdr:col>6</xdr:col>
                    <xdr:colOff>285750</xdr:colOff>
                    <xdr:row>138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42" r:id="rId45" name="Check Box 42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151</xdr:row>
                    <xdr:rowOff>0</xdr:rowOff>
                  </from>
                  <to>
                    <xdr:col>3</xdr:col>
                    <xdr:colOff>171450</xdr:colOff>
                    <xdr:row>152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43" r:id="rId46" name="Check Box 43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152</xdr:row>
                    <xdr:rowOff>19050</xdr:rowOff>
                  </from>
                  <to>
                    <xdr:col>3</xdr:col>
                    <xdr:colOff>171450</xdr:colOff>
                    <xdr:row>153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44" r:id="rId47" name="Check Box 44">
              <controlPr locked="0" defaultSize="0" autoFill="0" autoLine="0" autoPict="0">
                <anchor moveWithCells="1">
                  <from>
                    <xdr:col>4</xdr:col>
                    <xdr:colOff>600075</xdr:colOff>
                    <xdr:row>151</xdr:row>
                    <xdr:rowOff>0</xdr:rowOff>
                  </from>
                  <to>
                    <xdr:col>6</xdr:col>
                    <xdr:colOff>638175</xdr:colOff>
                    <xdr:row>152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45" r:id="rId48" name="Check Box 45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156</xdr:row>
                    <xdr:rowOff>161925</xdr:rowOff>
                  </from>
                  <to>
                    <xdr:col>3</xdr:col>
                    <xdr:colOff>342900</xdr:colOff>
                    <xdr:row>157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46" r:id="rId49" name="Check Box 46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158</xdr:row>
                    <xdr:rowOff>0</xdr:rowOff>
                  </from>
                  <to>
                    <xdr:col>3</xdr:col>
                    <xdr:colOff>485775</xdr:colOff>
                    <xdr:row>158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47" r:id="rId50" name="Check Box 47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159</xdr:row>
                    <xdr:rowOff>47625</xdr:rowOff>
                  </from>
                  <to>
                    <xdr:col>3</xdr:col>
                    <xdr:colOff>600075</xdr:colOff>
                    <xdr:row>160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48" r:id="rId51" name="Check Box 48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160</xdr:row>
                    <xdr:rowOff>57150</xdr:rowOff>
                  </from>
                  <to>
                    <xdr:col>5</xdr:col>
                    <xdr:colOff>76200</xdr:colOff>
                    <xdr:row>161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49" r:id="rId52" name="Check Box 49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161</xdr:row>
                    <xdr:rowOff>57150</xdr:rowOff>
                  </from>
                  <to>
                    <xdr:col>3</xdr:col>
                    <xdr:colOff>342900</xdr:colOff>
                    <xdr:row>162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50" r:id="rId53" name="Check Box 50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163</xdr:row>
                    <xdr:rowOff>57150</xdr:rowOff>
                  </from>
                  <to>
                    <xdr:col>3</xdr:col>
                    <xdr:colOff>342900</xdr:colOff>
                    <xdr:row>164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51" r:id="rId54" name="Check Box 51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162</xdr:row>
                    <xdr:rowOff>57150</xdr:rowOff>
                  </from>
                  <to>
                    <xdr:col>6</xdr:col>
                    <xdr:colOff>190500</xdr:colOff>
                    <xdr:row>163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52" r:id="rId55" name="Check Box 52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189</xdr:row>
                    <xdr:rowOff>114300</xdr:rowOff>
                  </from>
                  <to>
                    <xdr:col>4</xdr:col>
                    <xdr:colOff>276225</xdr:colOff>
                    <xdr:row>190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53" r:id="rId56" name="Check Box 53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189</xdr:row>
                    <xdr:rowOff>114300</xdr:rowOff>
                  </from>
                  <to>
                    <xdr:col>8</xdr:col>
                    <xdr:colOff>0</xdr:colOff>
                    <xdr:row>190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54" r:id="rId57" name="Check Box 54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190</xdr:row>
                    <xdr:rowOff>152400</xdr:rowOff>
                  </from>
                  <to>
                    <xdr:col>4</xdr:col>
                    <xdr:colOff>276225</xdr:colOff>
                    <xdr:row>191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55" r:id="rId58" name="Check Box 55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190</xdr:row>
                    <xdr:rowOff>152400</xdr:rowOff>
                  </from>
                  <to>
                    <xdr:col>8</xdr:col>
                    <xdr:colOff>0</xdr:colOff>
                    <xdr:row>191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56" r:id="rId59" name="Check Box 56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195</xdr:row>
                    <xdr:rowOff>0</xdr:rowOff>
                  </from>
                  <to>
                    <xdr:col>2</xdr:col>
                    <xdr:colOff>314325</xdr:colOff>
                    <xdr:row>196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57" r:id="rId60" name="Check Box 57">
              <controlPr locked="0" defaultSize="0" autoFill="0" autoLine="0" autoPict="0">
                <anchor moveWithCells="1">
                  <from>
                    <xdr:col>3</xdr:col>
                    <xdr:colOff>257175</xdr:colOff>
                    <xdr:row>195</xdr:row>
                    <xdr:rowOff>0</xdr:rowOff>
                  </from>
                  <to>
                    <xdr:col>4</xdr:col>
                    <xdr:colOff>371475</xdr:colOff>
                    <xdr:row>196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58" r:id="rId61" name="Check Box 58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195</xdr:row>
                    <xdr:rowOff>0</xdr:rowOff>
                  </from>
                  <to>
                    <xdr:col>6</xdr:col>
                    <xdr:colOff>285750</xdr:colOff>
                    <xdr:row>196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59" r:id="rId62" name="Check Box 59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209</xdr:row>
                    <xdr:rowOff>0</xdr:rowOff>
                  </from>
                  <to>
                    <xdr:col>3</xdr:col>
                    <xdr:colOff>171450</xdr:colOff>
                    <xdr:row>210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60" r:id="rId63" name="Check Box 60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210</xdr:row>
                    <xdr:rowOff>19050</xdr:rowOff>
                  </from>
                  <to>
                    <xdr:col>3</xdr:col>
                    <xdr:colOff>171450</xdr:colOff>
                    <xdr:row>211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61" r:id="rId64" name="Check Box 61">
              <controlPr locked="0" defaultSize="0" autoFill="0" autoLine="0" autoPict="0">
                <anchor moveWithCells="1">
                  <from>
                    <xdr:col>4</xdr:col>
                    <xdr:colOff>600075</xdr:colOff>
                    <xdr:row>209</xdr:row>
                    <xdr:rowOff>0</xdr:rowOff>
                  </from>
                  <to>
                    <xdr:col>6</xdr:col>
                    <xdr:colOff>619125</xdr:colOff>
                    <xdr:row>210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62" r:id="rId65" name="Check Box 62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214</xdr:row>
                    <xdr:rowOff>161925</xdr:rowOff>
                  </from>
                  <to>
                    <xdr:col>3</xdr:col>
                    <xdr:colOff>342900</xdr:colOff>
                    <xdr:row>215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63" r:id="rId66" name="Check Box 63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216</xdr:row>
                    <xdr:rowOff>0</xdr:rowOff>
                  </from>
                  <to>
                    <xdr:col>3</xdr:col>
                    <xdr:colOff>485775</xdr:colOff>
                    <xdr:row>216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64" r:id="rId67" name="Check Box 64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217</xdr:row>
                    <xdr:rowOff>47625</xdr:rowOff>
                  </from>
                  <to>
                    <xdr:col>3</xdr:col>
                    <xdr:colOff>600075</xdr:colOff>
                    <xdr:row>218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65" r:id="rId68" name="Check Box 65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218</xdr:row>
                    <xdr:rowOff>57150</xdr:rowOff>
                  </from>
                  <to>
                    <xdr:col>5</xdr:col>
                    <xdr:colOff>76200</xdr:colOff>
                    <xdr:row>219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66" r:id="rId69" name="Check Box 66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219</xdr:row>
                    <xdr:rowOff>57150</xdr:rowOff>
                  </from>
                  <to>
                    <xdr:col>3</xdr:col>
                    <xdr:colOff>342900</xdr:colOff>
                    <xdr:row>220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67" r:id="rId70" name="Check Box 67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221</xdr:row>
                    <xdr:rowOff>57150</xdr:rowOff>
                  </from>
                  <to>
                    <xdr:col>3</xdr:col>
                    <xdr:colOff>342900</xdr:colOff>
                    <xdr:row>222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68" r:id="rId71" name="Check Box 68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220</xdr:row>
                    <xdr:rowOff>57150</xdr:rowOff>
                  </from>
                  <to>
                    <xdr:col>6</xdr:col>
                    <xdr:colOff>190500</xdr:colOff>
                    <xdr:row>221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69" r:id="rId72" name="Check Box 69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247</xdr:row>
                    <xdr:rowOff>114300</xdr:rowOff>
                  </from>
                  <to>
                    <xdr:col>4</xdr:col>
                    <xdr:colOff>276225</xdr:colOff>
                    <xdr:row>248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70" r:id="rId73" name="Check Box 70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247</xdr:row>
                    <xdr:rowOff>114300</xdr:rowOff>
                  </from>
                  <to>
                    <xdr:col>8</xdr:col>
                    <xdr:colOff>0</xdr:colOff>
                    <xdr:row>248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71" r:id="rId74" name="Check Box 71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248</xdr:row>
                    <xdr:rowOff>152400</xdr:rowOff>
                  </from>
                  <to>
                    <xdr:col>4</xdr:col>
                    <xdr:colOff>276225</xdr:colOff>
                    <xdr:row>249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72" r:id="rId75" name="Check Box 72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248</xdr:row>
                    <xdr:rowOff>152400</xdr:rowOff>
                  </from>
                  <to>
                    <xdr:col>8</xdr:col>
                    <xdr:colOff>0</xdr:colOff>
                    <xdr:row>249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73" r:id="rId76" name="Check Box 73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253</xdr:row>
                    <xdr:rowOff>0</xdr:rowOff>
                  </from>
                  <to>
                    <xdr:col>2</xdr:col>
                    <xdr:colOff>314325</xdr:colOff>
                    <xdr:row>254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74" r:id="rId77" name="Check Box 74">
              <controlPr locked="0" defaultSize="0" autoFill="0" autoLine="0" autoPict="0">
                <anchor moveWithCells="1">
                  <from>
                    <xdr:col>3</xdr:col>
                    <xdr:colOff>257175</xdr:colOff>
                    <xdr:row>253</xdr:row>
                    <xdr:rowOff>0</xdr:rowOff>
                  </from>
                  <to>
                    <xdr:col>4</xdr:col>
                    <xdr:colOff>371475</xdr:colOff>
                    <xdr:row>254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75" r:id="rId78" name="Check Box 75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253</xdr:row>
                    <xdr:rowOff>0</xdr:rowOff>
                  </from>
                  <to>
                    <xdr:col>6</xdr:col>
                    <xdr:colOff>285750</xdr:colOff>
                    <xdr:row>254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76" r:id="rId79" name="Check Box 76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267</xdr:row>
                    <xdr:rowOff>0</xdr:rowOff>
                  </from>
                  <to>
                    <xdr:col>3</xdr:col>
                    <xdr:colOff>171450</xdr:colOff>
                    <xdr:row>268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77" r:id="rId80" name="Check Box 77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268</xdr:row>
                    <xdr:rowOff>19050</xdr:rowOff>
                  </from>
                  <to>
                    <xdr:col>3</xdr:col>
                    <xdr:colOff>171450</xdr:colOff>
                    <xdr:row>269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78" r:id="rId81" name="Check Box 78">
              <controlPr locked="0" defaultSize="0" autoFill="0" autoLine="0" autoPict="0">
                <anchor moveWithCells="1">
                  <from>
                    <xdr:col>4</xdr:col>
                    <xdr:colOff>600075</xdr:colOff>
                    <xdr:row>267</xdr:row>
                    <xdr:rowOff>0</xdr:rowOff>
                  </from>
                  <to>
                    <xdr:col>6</xdr:col>
                    <xdr:colOff>638175</xdr:colOff>
                    <xdr:row>268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79" r:id="rId82" name="Check Box 79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272</xdr:row>
                    <xdr:rowOff>161925</xdr:rowOff>
                  </from>
                  <to>
                    <xdr:col>3</xdr:col>
                    <xdr:colOff>342900</xdr:colOff>
                    <xdr:row>273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80" r:id="rId83" name="Check Box 80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274</xdr:row>
                    <xdr:rowOff>0</xdr:rowOff>
                  </from>
                  <to>
                    <xdr:col>3</xdr:col>
                    <xdr:colOff>485775</xdr:colOff>
                    <xdr:row>274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81" r:id="rId84" name="Check Box 81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275</xdr:row>
                    <xdr:rowOff>47625</xdr:rowOff>
                  </from>
                  <to>
                    <xdr:col>3</xdr:col>
                    <xdr:colOff>600075</xdr:colOff>
                    <xdr:row>276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82" r:id="rId85" name="Check Box 82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276</xdr:row>
                    <xdr:rowOff>57150</xdr:rowOff>
                  </from>
                  <to>
                    <xdr:col>5</xdr:col>
                    <xdr:colOff>76200</xdr:colOff>
                    <xdr:row>277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83" r:id="rId86" name="Check Box 83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277</xdr:row>
                    <xdr:rowOff>57150</xdr:rowOff>
                  </from>
                  <to>
                    <xdr:col>3</xdr:col>
                    <xdr:colOff>342900</xdr:colOff>
                    <xdr:row>278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84" r:id="rId87" name="Check Box 84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279</xdr:row>
                    <xdr:rowOff>57150</xdr:rowOff>
                  </from>
                  <to>
                    <xdr:col>3</xdr:col>
                    <xdr:colOff>342900</xdr:colOff>
                    <xdr:row>280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85" r:id="rId88" name="Check Box 85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278</xdr:row>
                    <xdr:rowOff>57150</xdr:rowOff>
                  </from>
                  <to>
                    <xdr:col>6</xdr:col>
                    <xdr:colOff>190500</xdr:colOff>
                    <xdr:row>279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86" r:id="rId89" name="Check Box 86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305</xdr:row>
                    <xdr:rowOff>114300</xdr:rowOff>
                  </from>
                  <to>
                    <xdr:col>4</xdr:col>
                    <xdr:colOff>276225</xdr:colOff>
                    <xdr:row>306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87" r:id="rId90" name="Check Box 87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305</xdr:row>
                    <xdr:rowOff>114300</xdr:rowOff>
                  </from>
                  <to>
                    <xdr:col>8</xdr:col>
                    <xdr:colOff>0</xdr:colOff>
                    <xdr:row>306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88" r:id="rId91" name="Check Box 88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306</xdr:row>
                    <xdr:rowOff>152400</xdr:rowOff>
                  </from>
                  <to>
                    <xdr:col>4</xdr:col>
                    <xdr:colOff>276225</xdr:colOff>
                    <xdr:row>307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89" r:id="rId92" name="Check Box 89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306</xdr:row>
                    <xdr:rowOff>152400</xdr:rowOff>
                  </from>
                  <to>
                    <xdr:col>8</xdr:col>
                    <xdr:colOff>0</xdr:colOff>
                    <xdr:row>307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90" r:id="rId93" name="Check Box 90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311</xdr:row>
                    <xdr:rowOff>0</xdr:rowOff>
                  </from>
                  <to>
                    <xdr:col>2</xdr:col>
                    <xdr:colOff>314325</xdr:colOff>
                    <xdr:row>312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91" r:id="rId94" name="Check Box 91">
              <controlPr locked="0" defaultSize="0" autoFill="0" autoLine="0" autoPict="0">
                <anchor moveWithCells="1">
                  <from>
                    <xdr:col>3</xdr:col>
                    <xdr:colOff>257175</xdr:colOff>
                    <xdr:row>311</xdr:row>
                    <xdr:rowOff>0</xdr:rowOff>
                  </from>
                  <to>
                    <xdr:col>4</xdr:col>
                    <xdr:colOff>371475</xdr:colOff>
                    <xdr:row>312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92" r:id="rId95" name="Check Box 92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311</xdr:row>
                    <xdr:rowOff>0</xdr:rowOff>
                  </from>
                  <to>
                    <xdr:col>6</xdr:col>
                    <xdr:colOff>285750</xdr:colOff>
                    <xdr:row>312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93" r:id="rId96" name="Check Box 93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325</xdr:row>
                    <xdr:rowOff>0</xdr:rowOff>
                  </from>
                  <to>
                    <xdr:col>3</xdr:col>
                    <xdr:colOff>171450</xdr:colOff>
                    <xdr:row>326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94" r:id="rId97" name="Check Box 94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326</xdr:row>
                    <xdr:rowOff>19050</xdr:rowOff>
                  </from>
                  <to>
                    <xdr:col>3</xdr:col>
                    <xdr:colOff>171450</xdr:colOff>
                    <xdr:row>327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95" r:id="rId98" name="Check Box 95">
              <controlPr locked="0" defaultSize="0" autoFill="0" autoLine="0" autoPict="0">
                <anchor moveWithCells="1">
                  <from>
                    <xdr:col>4</xdr:col>
                    <xdr:colOff>600075</xdr:colOff>
                    <xdr:row>325</xdr:row>
                    <xdr:rowOff>0</xdr:rowOff>
                  </from>
                  <to>
                    <xdr:col>6</xdr:col>
                    <xdr:colOff>638175</xdr:colOff>
                    <xdr:row>326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96" r:id="rId99" name="Check Box 96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330</xdr:row>
                    <xdr:rowOff>161925</xdr:rowOff>
                  </from>
                  <to>
                    <xdr:col>3</xdr:col>
                    <xdr:colOff>342900</xdr:colOff>
                    <xdr:row>331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97" r:id="rId100" name="Check Box 97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332</xdr:row>
                    <xdr:rowOff>0</xdr:rowOff>
                  </from>
                  <to>
                    <xdr:col>3</xdr:col>
                    <xdr:colOff>485775</xdr:colOff>
                    <xdr:row>332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98" r:id="rId101" name="Check Box 98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333</xdr:row>
                    <xdr:rowOff>47625</xdr:rowOff>
                  </from>
                  <to>
                    <xdr:col>3</xdr:col>
                    <xdr:colOff>600075</xdr:colOff>
                    <xdr:row>334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99" r:id="rId102" name="Check Box 99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334</xdr:row>
                    <xdr:rowOff>57150</xdr:rowOff>
                  </from>
                  <to>
                    <xdr:col>5</xdr:col>
                    <xdr:colOff>76200</xdr:colOff>
                    <xdr:row>335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00" r:id="rId103" name="Check Box 100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335</xdr:row>
                    <xdr:rowOff>57150</xdr:rowOff>
                  </from>
                  <to>
                    <xdr:col>3</xdr:col>
                    <xdr:colOff>342900</xdr:colOff>
                    <xdr:row>336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01" r:id="rId104" name="Check Box 101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337</xdr:row>
                    <xdr:rowOff>57150</xdr:rowOff>
                  </from>
                  <to>
                    <xdr:col>3</xdr:col>
                    <xdr:colOff>342900</xdr:colOff>
                    <xdr:row>338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02" r:id="rId105" name="Check Box 102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336</xdr:row>
                    <xdr:rowOff>57150</xdr:rowOff>
                  </from>
                  <to>
                    <xdr:col>6</xdr:col>
                    <xdr:colOff>190500</xdr:colOff>
                    <xdr:row>337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03" r:id="rId106" name="Check Box 103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363</xdr:row>
                    <xdr:rowOff>114300</xdr:rowOff>
                  </from>
                  <to>
                    <xdr:col>4</xdr:col>
                    <xdr:colOff>276225</xdr:colOff>
                    <xdr:row>364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04" r:id="rId107" name="Check Box 104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363</xdr:row>
                    <xdr:rowOff>114300</xdr:rowOff>
                  </from>
                  <to>
                    <xdr:col>8</xdr:col>
                    <xdr:colOff>0</xdr:colOff>
                    <xdr:row>364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05" r:id="rId108" name="Check Box 105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364</xdr:row>
                    <xdr:rowOff>152400</xdr:rowOff>
                  </from>
                  <to>
                    <xdr:col>4</xdr:col>
                    <xdr:colOff>276225</xdr:colOff>
                    <xdr:row>365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06" r:id="rId109" name="Check Box 106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364</xdr:row>
                    <xdr:rowOff>152400</xdr:rowOff>
                  </from>
                  <to>
                    <xdr:col>8</xdr:col>
                    <xdr:colOff>0</xdr:colOff>
                    <xdr:row>365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07" r:id="rId110" name="Check Box 107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369</xdr:row>
                    <xdr:rowOff>0</xdr:rowOff>
                  </from>
                  <to>
                    <xdr:col>2</xdr:col>
                    <xdr:colOff>314325</xdr:colOff>
                    <xdr:row>370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08" r:id="rId111" name="Check Box 108">
              <controlPr locked="0" defaultSize="0" autoFill="0" autoLine="0" autoPict="0">
                <anchor moveWithCells="1">
                  <from>
                    <xdr:col>3</xdr:col>
                    <xdr:colOff>257175</xdr:colOff>
                    <xdr:row>369</xdr:row>
                    <xdr:rowOff>0</xdr:rowOff>
                  </from>
                  <to>
                    <xdr:col>4</xdr:col>
                    <xdr:colOff>371475</xdr:colOff>
                    <xdr:row>370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09" r:id="rId112" name="Check Box 109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369</xdr:row>
                    <xdr:rowOff>0</xdr:rowOff>
                  </from>
                  <to>
                    <xdr:col>6</xdr:col>
                    <xdr:colOff>285750</xdr:colOff>
                    <xdr:row>370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10" r:id="rId113" name="Check Box 110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383</xdr:row>
                    <xdr:rowOff>0</xdr:rowOff>
                  </from>
                  <to>
                    <xdr:col>3</xdr:col>
                    <xdr:colOff>171450</xdr:colOff>
                    <xdr:row>384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11" r:id="rId114" name="Check Box 111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384</xdr:row>
                    <xdr:rowOff>19050</xdr:rowOff>
                  </from>
                  <to>
                    <xdr:col>3</xdr:col>
                    <xdr:colOff>171450</xdr:colOff>
                    <xdr:row>385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12" r:id="rId115" name="Check Box 112">
              <controlPr locked="0" defaultSize="0" autoFill="0" autoLine="0" autoPict="0">
                <anchor moveWithCells="1">
                  <from>
                    <xdr:col>4</xdr:col>
                    <xdr:colOff>600075</xdr:colOff>
                    <xdr:row>383</xdr:row>
                    <xdr:rowOff>0</xdr:rowOff>
                  </from>
                  <to>
                    <xdr:col>6</xdr:col>
                    <xdr:colOff>638175</xdr:colOff>
                    <xdr:row>384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13" r:id="rId116" name="Check Box 113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388</xdr:row>
                    <xdr:rowOff>161925</xdr:rowOff>
                  </from>
                  <to>
                    <xdr:col>3</xdr:col>
                    <xdr:colOff>342900</xdr:colOff>
                    <xdr:row>389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14" r:id="rId117" name="Check Box 114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390</xdr:row>
                    <xdr:rowOff>0</xdr:rowOff>
                  </from>
                  <to>
                    <xdr:col>3</xdr:col>
                    <xdr:colOff>485775</xdr:colOff>
                    <xdr:row>390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15" r:id="rId118" name="Check Box 115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391</xdr:row>
                    <xdr:rowOff>47625</xdr:rowOff>
                  </from>
                  <to>
                    <xdr:col>3</xdr:col>
                    <xdr:colOff>600075</xdr:colOff>
                    <xdr:row>392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16" r:id="rId119" name="Check Box 116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392</xdr:row>
                    <xdr:rowOff>57150</xdr:rowOff>
                  </from>
                  <to>
                    <xdr:col>5</xdr:col>
                    <xdr:colOff>76200</xdr:colOff>
                    <xdr:row>393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17" r:id="rId120" name="Check Box 117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393</xdr:row>
                    <xdr:rowOff>57150</xdr:rowOff>
                  </from>
                  <to>
                    <xdr:col>3</xdr:col>
                    <xdr:colOff>342900</xdr:colOff>
                    <xdr:row>394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18" r:id="rId121" name="Check Box 118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395</xdr:row>
                    <xdr:rowOff>57150</xdr:rowOff>
                  </from>
                  <to>
                    <xdr:col>3</xdr:col>
                    <xdr:colOff>342900</xdr:colOff>
                    <xdr:row>396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19" r:id="rId122" name="Check Box 119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394</xdr:row>
                    <xdr:rowOff>57150</xdr:rowOff>
                  </from>
                  <to>
                    <xdr:col>6</xdr:col>
                    <xdr:colOff>190500</xdr:colOff>
                    <xdr:row>395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20" r:id="rId123" name="Check Box 120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421</xdr:row>
                    <xdr:rowOff>114300</xdr:rowOff>
                  </from>
                  <to>
                    <xdr:col>4</xdr:col>
                    <xdr:colOff>276225</xdr:colOff>
                    <xdr:row>422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21" r:id="rId124" name="Check Box 121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421</xdr:row>
                    <xdr:rowOff>114300</xdr:rowOff>
                  </from>
                  <to>
                    <xdr:col>8</xdr:col>
                    <xdr:colOff>0</xdr:colOff>
                    <xdr:row>422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22" r:id="rId125" name="Check Box 122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422</xdr:row>
                    <xdr:rowOff>152400</xdr:rowOff>
                  </from>
                  <to>
                    <xdr:col>4</xdr:col>
                    <xdr:colOff>276225</xdr:colOff>
                    <xdr:row>423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23" r:id="rId126" name="Check Box 123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422</xdr:row>
                    <xdr:rowOff>152400</xdr:rowOff>
                  </from>
                  <to>
                    <xdr:col>8</xdr:col>
                    <xdr:colOff>0</xdr:colOff>
                    <xdr:row>423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24" r:id="rId127" name="Check Box 124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427</xdr:row>
                    <xdr:rowOff>0</xdr:rowOff>
                  </from>
                  <to>
                    <xdr:col>2</xdr:col>
                    <xdr:colOff>314325</xdr:colOff>
                    <xdr:row>428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25" r:id="rId128" name="Check Box 125">
              <controlPr locked="0" defaultSize="0" autoFill="0" autoLine="0" autoPict="0">
                <anchor moveWithCells="1">
                  <from>
                    <xdr:col>3</xdr:col>
                    <xdr:colOff>257175</xdr:colOff>
                    <xdr:row>427</xdr:row>
                    <xdr:rowOff>0</xdr:rowOff>
                  </from>
                  <to>
                    <xdr:col>4</xdr:col>
                    <xdr:colOff>371475</xdr:colOff>
                    <xdr:row>428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26" r:id="rId129" name="Check Box 126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427</xdr:row>
                    <xdr:rowOff>0</xdr:rowOff>
                  </from>
                  <to>
                    <xdr:col>6</xdr:col>
                    <xdr:colOff>285750</xdr:colOff>
                    <xdr:row>428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27" r:id="rId130" name="Check Box 127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441</xdr:row>
                    <xdr:rowOff>0</xdr:rowOff>
                  </from>
                  <to>
                    <xdr:col>3</xdr:col>
                    <xdr:colOff>171450</xdr:colOff>
                    <xdr:row>442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28" r:id="rId131" name="Check Box 128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442</xdr:row>
                    <xdr:rowOff>19050</xdr:rowOff>
                  </from>
                  <to>
                    <xdr:col>3</xdr:col>
                    <xdr:colOff>171450</xdr:colOff>
                    <xdr:row>443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29" r:id="rId132" name="Check Box 129">
              <controlPr locked="0" defaultSize="0" autoFill="0" autoLine="0" autoPict="0">
                <anchor moveWithCells="1">
                  <from>
                    <xdr:col>4</xdr:col>
                    <xdr:colOff>600075</xdr:colOff>
                    <xdr:row>441</xdr:row>
                    <xdr:rowOff>0</xdr:rowOff>
                  </from>
                  <to>
                    <xdr:col>6</xdr:col>
                    <xdr:colOff>638175</xdr:colOff>
                    <xdr:row>442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30" r:id="rId133" name="Check Box 130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446</xdr:row>
                    <xdr:rowOff>161925</xdr:rowOff>
                  </from>
                  <to>
                    <xdr:col>3</xdr:col>
                    <xdr:colOff>342900</xdr:colOff>
                    <xdr:row>447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31" r:id="rId134" name="Check Box 131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448</xdr:row>
                    <xdr:rowOff>0</xdr:rowOff>
                  </from>
                  <to>
                    <xdr:col>3</xdr:col>
                    <xdr:colOff>485775</xdr:colOff>
                    <xdr:row>448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32" r:id="rId135" name="Check Box 132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449</xdr:row>
                    <xdr:rowOff>47625</xdr:rowOff>
                  </from>
                  <to>
                    <xdr:col>3</xdr:col>
                    <xdr:colOff>600075</xdr:colOff>
                    <xdr:row>450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33" r:id="rId136" name="Check Box 133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450</xdr:row>
                    <xdr:rowOff>57150</xdr:rowOff>
                  </from>
                  <to>
                    <xdr:col>5</xdr:col>
                    <xdr:colOff>76200</xdr:colOff>
                    <xdr:row>451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34" r:id="rId137" name="Check Box 134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451</xdr:row>
                    <xdr:rowOff>57150</xdr:rowOff>
                  </from>
                  <to>
                    <xdr:col>3</xdr:col>
                    <xdr:colOff>342900</xdr:colOff>
                    <xdr:row>452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35" r:id="rId138" name="Check Box 135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453</xdr:row>
                    <xdr:rowOff>57150</xdr:rowOff>
                  </from>
                  <to>
                    <xdr:col>3</xdr:col>
                    <xdr:colOff>342900</xdr:colOff>
                    <xdr:row>454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36" r:id="rId139" name="Check Box 136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452</xdr:row>
                    <xdr:rowOff>57150</xdr:rowOff>
                  </from>
                  <to>
                    <xdr:col>6</xdr:col>
                    <xdr:colOff>190500</xdr:colOff>
                    <xdr:row>453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37" r:id="rId140" name="Check Box 137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479</xdr:row>
                    <xdr:rowOff>114300</xdr:rowOff>
                  </from>
                  <to>
                    <xdr:col>4</xdr:col>
                    <xdr:colOff>276225</xdr:colOff>
                    <xdr:row>480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38" r:id="rId141" name="Check Box 138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479</xdr:row>
                    <xdr:rowOff>114300</xdr:rowOff>
                  </from>
                  <to>
                    <xdr:col>8</xdr:col>
                    <xdr:colOff>0</xdr:colOff>
                    <xdr:row>480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39" r:id="rId142" name="Check Box 139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480</xdr:row>
                    <xdr:rowOff>152400</xdr:rowOff>
                  </from>
                  <to>
                    <xdr:col>4</xdr:col>
                    <xdr:colOff>276225</xdr:colOff>
                    <xdr:row>481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40" r:id="rId143" name="Check Box 140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480</xdr:row>
                    <xdr:rowOff>152400</xdr:rowOff>
                  </from>
                  <to>
                    <xdr:col>8</xdr:col>
                    <xdr:colOff>0</xdr:colOff>
                    <xdr:row>481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41" r:id="rId144" name="Check Box 141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485</xdr:row>
                    <xdr:rowOff>0</xdr:rowOff>
                  </from>
                  <to>
                    <xdr:col>2</xdr:col>
                    <xdr:colOff>314325</xdr:colOff>
                    <xdr:row>486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42" r:id="rId145" name="Check Box 142">
              <controlPr locked="0" defaultSize="0" autoFill="0" autoLine="0" autoPict="0">
                <anchor moveWithCells="1">
                  <from>
                    <xdr:col>3</xdr:col>
                    <xdr:colOff>257175</xdr:colOff>
                    <xdr:row>485</xdr:row>
                    <xdr:rowOff>0</xdr:rowOff>
                  </from>
                  <to>
                    <xdr:col>4</xdr:col>
                    <xdr:colOff>371475</xdr:colOff>
                    <xdr:row>486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43" r:id="rId146" name="Check Box 143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485</xdr:row>
                    <xdr:rowOff>0</xdr:rowOff>
                  </from>
                  <to>
                    <xdr:col>6</xdr:col>
                    <xdr:colOff>285750</xdr:colOff>
                    <xdr:row>486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44" r:id="rId147" name="Check Box 144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499</xdr:row>
                    <xdr:rowOff>0</xdr:rowOff>
                  </from>
                  <to>
                    <xdr:col>3</xdr:col>
                    <xdr:colOff>171450</xdr:colOff>
                    <xdr:row>500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45" r:id="rId148" name="Check Box 145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500</xdr:row>
                    <xdr:rowOff>19050</xdr:rowOff>
                  </from>
                  <to>
                    <xdr:col>3</xdr:col>
                    <xdr:colOff>171450</xdr:colOff>
                    <xdr:row>501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46" r:id="rId149" name="Check Box 146">
              <controlPr locked="0" defaultSize="0" autoFill="0" autoLine="0" autoPict="0">
                <anchor moveWithCells="1">
                  <from>
                    <xdr:col>4</xdr:col>
                    <xdr:colOff>600075</xdr:colOff>
                    <xdr:row>499</xdr:row>
                    <xdr:rowOff>0</xdr:rowOff>
                  </from>
                  <to>
                    <xdr:col>6</xdr:col>
                    <xdr:colOff>638175</xdr:colOff>
                    <xdr:row>500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47" r:id="rId150" name="Check Box 147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504</xdr:row>
                    <xdr:rowOff>161925</xdr:rowOff>
                  </from>
                  <to>
                    <xdr:col>3</xdr:col>
                    <xdr:colOff>342900</xdr:colOff>
                    <xdr:row>505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48" r:id="rId151" name="Check Box 148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506</xdr:row>
                    <xdr:rowOff>0</xdr:rowOff>
                  </from>
                  <to>
                    <xdr:col>3</xdr:col>
                    <xdr:colOff>485775</xdr:colOff>
                    <xdr:row>506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49" r:id="rId152" name="Check Box 149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507</xdr:row>
                    <xdr:rowOff>47625</xdr:rowOff>
                  </from>
                  <to>
                    <xdr:col>3</xdr:col>
                    <xdr:colOff>600075</xdr:colOff>
                    <xdr:row>508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50" r:id="rId153" name="Check Box 150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508</xdr:row>
                    <xdr:rowOff>57150</xdr:rowOff>
                  </from>
                  <to>
                    <xdr:col>5</xdr:col>
                    <xdr:colOff>76200</xdr:colOff>
                    <xdr:row>509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51" r:id="rId154" name="Check Box 151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509</xdr:row>
                    <xdr:rowOff>57150</xdr:rowOff>
                  </from>
                  <to>
                    <xdr:col>3</xdr:col>
                    <xdr:colOff>342900</xdr:colOff>
                    <xdr:row>510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52" r:id="rId155" name="Check Box 152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511</xdr:row>
                    <xdr:rowOff>57150</xdr:rowOff>
                  </from>
                  <to>
                    <xdr:col>3</xdr:col>
                    <xdr:colOff>342900</xdr:colOff>
                    <xdr:row>512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53" r:id="rId156" name="Check Box 153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510</xdr:row>
                    <xdr:rowOff>57150</xdr:rowOff>
                  </from>
                  <to>
                    <xdr:col>6</xdr:col>
                    <xdr:colOff>190500</xdr:colOff>
                    <xdr:row>511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54" r:id="rId157" name="Check Box 154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537</xdr:row>
                    <xdr:rowOff>114300</xdr:rowOff>
                  </from>
                  <to>
                    <xdr:col>4</xdr:col>
                    <xdr:colOff>276225</xdr:colOff>
                    <xdr:row>538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55" r:id="rId158" name="Check Box 155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537</xdr:row>
                    <xdr:rowOff>114300</xdr:rowOff>
                  </from>
                  <to>
                    <xdr:col>8</xdr:col>
                    <xdr:colOff>0</xdr:colOff>
                    <xdr:row>538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56" r:id="rId159" name="Check Box 156">
              <controlPr locked="0" defaultSize="0" autoFill="0" autoLine="0" autoPict="0">
                <anchor moveWithCells="1">
                  <from>
                    <xdr:col>1</xdr:col>
                    <xdr:colOff>171450</xdr:colOff>
                    <xdr:row>538</xdr:row>
                    <xdr:rowOff>152400</xdr:rowOff>
                  </from>
                  <to>
                    <xdr:col>4</xdr:col>
                    <xdr:colOff>276225</xdr:colOff>
                    <xdr:row>539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57" r:id="rId160" name="Check Box 157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538</xdr:row>
                    <xdr:rowOff>152400</xdr:rowOff>
                  </from>
                  <to>
                    <xdr:col>8</xdr:col>
                    <xdr:colOff>0</xdr:colOff>
                    <xdr:row>539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58" r:id="rId161" name="Check Box 158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543</xdr:row>
                    <xdr:rowOff>0</xdr:rowOff>
                  </from>
                  <to>
                    <xdr:col>2</xdr:col>
                    <xdr:colOff>314325</xdr:colOff>
                    <xdr:row>544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59" r:id="rId162" name="Check Box 159">
              <controlPr locked="0" defaultSize="0" autoFill="0" autoLine="0" autoPict="0">
                <anchor moveWithCells="1">
                  <from>
                    <xdr:col>3</xdr:col>
                    <xdr:colOff>257175</xdr:colOff>
                    <xdr:row>543</xdr:row>
                    <xdr:rowOff>0</xdr:rowOff>
                  </from>
                  <to>
                    <xdr:col>4</xdr:col>
                    <xdr:colOff>371475</xdr:colOff>
                    <xdr:row>544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60" r:id="rId163" name="Check Box 160">
              <controlPr locked="0" defaultSize="0" autoFill="0" autoLine="0" autoPict="0">
                <anchor moveWithCells="1">
                  <from>
                    <xdr:col>5</xdr:col>
                    <xdr:colOff>171450</xdr:colOff>
                    <xdr:row>543</xdr:row>
                    <xdr:rowOff>0</xdr:rowOff>
                  </from>
                  <to>
                    <xdr:col>6</xdr:col>
                    <xdr:colOff>285750</xdr:colOff>
                    <xdr:row>544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61" r:id="rId164" name="Check Box 161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557</xdr:row>
                    <xdr:rowOff>0</xdr:rowOff>
                  </from>
                  <to>
                    <xdr:col>3</xdr:col>
                    <xdr:colOff>171450</xdr:colOff>
                    <xdr:row>558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62" r:id="rId165" name="Check Box 162">
              <controlPr locked="0" defaultSize="0" autoFill="0" autoLine="0" autoPict="0">
                <anchor moveWithCells="1">
                  <from>
                    <xdr:col>1</xdr:col>
                    <xdr:colOff>419100</xdr:colOff>
                    <xdr:row>558</xdr:row>
                    <xdr:rowOff>19050</xdr:rowOff>
                  </from>
                  <to>
                    <xdr:col>3</xdr:col>
                    <xdr:colOff>171450</xdr:colOff>
                    <xdr:row>559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63" r:id="rId166" name="Check Box 163">
              <controlPr locked="0" defaultSize="0" autoFill="0" autoLine="0" autoPict="0">
                <anchor moveWithCells="1">
                  <from>
                    <xdr:col>4</xdr:col>
                    <xdr:colOff>600075</xdr:colOff>
                    <xdr:row>557</xdr:row>
                    <xdr:rowOff>0</xdr:rowOff>
                  </from>
                  <to>
                    <xdr:col>6</xdr:col>
                    <xdr:colOff>638175</xdr:colOff>
                    <xdr:row>558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64" r:id="rId167" name="Check Box 164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562</xdr:row>
                    <xdr:rowOff>161925</xdr:rowOff>
                  </from>
                  <to>
                    <xdr:col>3</xdr:col>
                    <xdr:colOff>342900</xdr:colOff>
                    <xdr:row>563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65" r:id="rId168" name="Check Box 165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564</xdr:row>
                    <xdr:rowOff>0</xdr:rowOff>
                  </from>
                  <to>
                    <xdr:col>3</xdr:col>
                    <xdr:colOff>485775</xdr:colOff>
                    <xdr:row>564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66" r:id="rId169" name="Check Box 166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565</xdr:row>
                    <xdr:rowOff>47625</xdr:rowOff>
                  </from>
                  <to>
                    <xdr:col>3</xdr:col>
                    <xdr:colOff>600075</xdr:colOff>
                    <xdr:row>566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67" r:id="rId170" name="Check Box 167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566</xdr:row>
                    <xdr:rowOff>57150</xdr:rowOff>
                  </from>
                  <to>
                    <xdr:col>5</xdr:col>
                    <xdr:colOff>76200</xdr:colOff>
                    <xdr:row>567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68" r:id="rId171" name="Check Box 168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567</xdr:row>
                    <xdr:rowOff>57150</xdr:rowOff>
                  </from>
                  <to>
                    <xdr:col>3</xdr:col>
                    <xdr:colOff>342900</xdr:colOff>
                    <xdr:row>568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69" r:id="rId172" name="Check Box 169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569</xdr:row>
                    <xdr:rowOff>57150</xdr:rowOff>
                  </from>
                  <to>
                    <xdr:col>3</xdr:col>
                    <xdr:colOff>342900</xdr:colOff>
                    <xdr:row>570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770" r:id="rId173" name="Check Box 170">
              <controlPr locked="0" defaultSize="0" autoFill="0" autoLine="0" autoPict="0">
                <anchor moveWithCells="1">
                  <from>
                    <xdr:col>1</xdr:col>
                    <xdr:colOff>38100</xdr:colOff>
                    <xdr:row>568</xdr:row>
                    <xdr:rowOff>57150</xdr:rowOff>
                  </from>
                  <to>
                    <xdr:col>6</xdr:col>
                    <xdr:colOff>190500</xdr:colOff>
                    <xdr:row>569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FD0DC4-93CA-4345-9D0A-3147F345EF42}">
  <sheetPr>
    <tabColor theme="8" tint="0.59999389629810485"/>
  </sheetPr>
  <dimension ref="B2:K40"/>
  <sheetViews>
    <sheetView showGridLines="0" showRowColHeaders="0" workbookViewId="0">
      <selection activeCell="J33" sqref="J33"/>
    </sheetView>
  </sheetViews>
  <sheetFormatPr defaultRowHeight="15" x14ac:dyDescent="0.25"/>
  <cols>
    <col min="1" max="1" width="5.140625" customWidth="1"/>
    <col min="9" max="9" width="10.85546875" customWidth="1"/>
  </cols>
  <sheetData>
    <row r="2" spans="2:11" ht="27" customHeight="1" x14ac:dyDescent="0.25">
      <c r="B2" s="276" t="s">
        <v>2146</v>
      </c>
      <c r="C2" s="276"/>
      <c r="D2" s="276"/>
      <c r="E2" s="276"/>
      <c r="F2" s="276"/>
      <c r="G2" s="276"/>
      <c r="H2" s="276"/>
      <c r="I2" s="276"/>
      <c r="J2" s="276"/>
      <c r="K2" s="276"/>
    </row>
    <row r="4" spans="2:11" x14ac:dyDescent="0.25">
      <c r="B4" s="70" t="s">
        <v>2114</v>
      </c>
      <c r="C4" s="244"/>
      <c r="D4" s="244"/>
      <c r="E4" s="244"/>
    </row>
    <row r="6" spans="2:11" x14ac:dyDescent="0.25">
      <c r="B6" s="272" t="s">
        <v>2147</v>
      </c>
      <c r="C6" s="273"/>
      <c r="D6" s="273"/>
      <c r="E6" s="273"/>
      <c r="F6" s="273"/>
      <c r="G6" s="273"/>
      <c r="H6" s="273"/>
      <c r="I6" s="273"/>
      <c r="J6" s="273"/>
      <c r="K6" s="274"/>
    </row>
    <row r="7" spans="2:11" ht="20.100000000000001" customHeight="1" x14ac:dyDescent="0.25">
      <c r="B7" s="79"/>
      <c r="C7" s="275" t="s">
        <v>2150</v>
      </c>
      <c r="D7" s="275"/>
      <c r="E7" s="275"/>
      <c r="F7" s="275"/>
      <c r="G7" s="275"/>
      <c r="H7" s="275"/>
      <c r="I7" s="275"/>
      <c r="J7" s="275"/>
      <c r="K7" s="78"/>
    </row>
    <row r="8" spans="2:11" ht="20.100000000000001" customHeight="1" x14ac:dyDescent="0.25">
      <c r="B8" s="79"/>
      <c r="C8" s="80" t="s">
        <v>2149</v>
      </c>
      <c r="D8" s="81"/>
      <c r="E8" s="81"/>
      <c r="F8" s="81"/>
      <c r="G8" s="81"/>
      <c r="H8" s="81"/>
      <c r="I8" s="81"/>
      <c r="J8" s="81"/>
      <c r="K8" s="78"/>
    </row>
    <row r="9" spans="2:11" ht="20.100000000000001" customHeight="1" x14ac:dyDescent="0.25">
      <c r="B9" s="79"/>
      <c r="C9" s="80" t="s">
        <v>2148</v>
      </c>
      <c r="D9" s="81"/>
      <c r="E9" s="81"/>
      <c r="F9" s="81"/>
      <c r="G9" s="81"/>
      <c r="H9" s="81"/>
      <c r="I9" s="81"/>
      <c r="J9" s="81"/>
      <c r="K9" s="78"/>
    </row>
    <row r="10" spans="2:11" ht="9" customHeight="1" x14ac:dyDescent="0.25">
      <c r="B10" s="82"/>
      <c r="C10" s="83"/>
      <c r="D10" s="83"/>
      <c r="E10" s="83"/>
      <c r="F10" s="83"/>
      <c r="G10" s="83"/>
      <c r="H10" s="83"/>
      <c r="I10" s="83"/>
      <c r="J10" s="83"/>
      <c r="K10" s="84"/>
    </row>
    <row r="11" spans="2:11" x14ac:dyDescent="0.25">
      <c r="B11" s="272" t="s">
        <v>2153</v>
      </c>
      <c r="C11" s="273"/>
      <c r="D11" s="273"/>
      <c r="E11" s="273"/>
      <c r="F11" s="273"/>
      <c r="G11" s="273"/>
      <c r="H11" s="273"/>
      <c r="I11" s="273"/>
      <c r="J11" s="273"/>
      <c r="K11" s="274"/>
    </row>
    <row r="12" spans="2:11" ht="6.75" customHeight="1" x14ac:dyDescent="0.25">
      <c r="B12" s="79"/>
      <c r="C12" s="48"/>
      <c r="D12" s="48"/>
      <c r="E12" s="48"/>
      <c r="F12" s="85"/>
      <c r="G12" s="48"/>
      <c r="H12" s="48"/>
      <c r="I12" s="48"/>
      <c r="J12" s="48"/>
      <c r="K12" s="78"/>
    </row>
    <row r="13" spans="2:11" x14ac:dyDescent="0.25">
      <c r="B13" s="270" t="s">
        <v>2154</v>
      </c>
      <c r="C13" s="271"/>
      <c r="D13" s="271"/>
      <c r="E13" s="271"/>
      <c r="F13" s="271"/>
      <c r="G13" s="271"/>
      <c r="H13" s="86"/>
      <c r="I13" s="87"/>
      <c r="J13" s="87"/>
      <c r="K13" s="88"/>
    </row>
    <row r="14" spans="2:11" ht="6.75" customHeight="1" x14ac:dyDescent="0.25">
      <c r="B14" s="89"/>
      <c r="C14" s="90"/>
      <c r="D14" s="90"/>
      <c r="E14" s="90"/>
      <c r="F14" s="90"/>
      <c r="G14" s="90"/>
      <c r="H14" s="90"/>
      <c r="I14" s="48"/>
      <c r="J14" s="48"/>
      <c r="K14" s="78"/>
    </row>
    <row r="15" spans="2:11" ht="17.25" customHeight="1" x14ac:dyDescent="0.25">
      <c r="B15" s="280" t="s">
        <v>2155</v>
      </c>
      <c r="C15" s="281"/>
      <c r="D15" s="110"/>
      <c r="E15" s="90"/>
      <c r="F15" s="281" t="s">
        <v>2158</v>
      </c>
      <c r="G15" s="281"/>
      <c r="H15" s="110"/>
      <c r="I15" s="48"/>
      <c r="J15" s="48"/>
      <c r="K15" s="78"/>
    </row>
    <row r="16" spans="2:11" ht="6.75" customHeight="1" x14ac:dyDescent="0.25">
      <c r="B16" s="91"/>
      <c r="C16" s="92"/>
      <c r="D16" s="90"/>
      <c r="E16" s="90"/>
      <c r="F16" s="92"/>
      <c r="G16" s="92"/>
      <c r="H16" s="90"/>
      <c r="I16" s="48"/>
      <c r="J16" s="48"/>
      <c r="K16" s="78"/>
    </row>
    <row r="17" spans="2:11" ht="15.75" x14ac:dyDescent="0.25">
      <c r="B17" s="280" t="s">
        <v>2159</v>
      </c>
      <c r="C17" s="281"/>
      <c r="D17" s="110"/>
      <c r="E17" s="90"/>
      <c r="F17" s="281" t="s">
        <v>2157</v>
      </c>
      <c r="G17" s="281"/>
      <c r="H17" s="110"/>
      <c r="I17" s="48"/>
      <c r="J17" s="48"/>
      <c r="K17" s="78"/>
    </row>
    <row r="18" spans="2:11" ht="8.25" customHeight="1" x14ac:dyDescent="0.25">
      <c r="B18" s="93"/>
      <c r="C18" s="90"/>
      <c r="D18" s="90"/>
      <c r="E18" s="90"/>
      <c r="F18" s="90"/>
      <c r="G18" s="90"/>
      <c r="H18" s="90"/>
      <c r="I18" s="48"/>
      <c r="J18" s="48"/>
      <c r="K18" s="78"/>
    </row>
    <row r="19" spans="2:11" x14ac:dyDescent="0.25">
      <c r="B19" s="270" t="s">
        <v>2151</v>
      </c>
      <c r="C19" s="271"/>
      <c r="D19" s="271"/>
      <c r="E19" s="271"/>
      <c r="F19" s="271"/>
      <c r="G19" s="271"/>
      <c r="H19" s="271"/>
      <c r="I19" s="271"/>
      <c r="J19" s="271"/>
      <c r="K19" s="277"/>
    </row>
    <row r="20" spans="2:11" ht="7.5" customHeight="1" x14ac:dyDescent="0.25">
      <c r="B20" s="93" t="s">
        <v>2152</v>
      </c>
      <c r="C20" s="90"/>
      <c r="D20" s="90"/>
      <c r="E20" s="90"/>
      <c r="F20" s="90"/>
      <c r="G20" s="90"/>
      <c r="H20" s="90"/>
      <c r="I20" s="48"/>
      <c r="J20" s="48"/>
      <c r="K20" s="78"/>
    </row>
    <row r="21" spans="2:11" x14ac:dyDescent="0.25">
      <c r="B21" s="282" t="s">
        <v>2158</v>
      </c>
      <c r="C21" s="283"/>
      <c r="D21" s="111"/>
      <c r="E21" s="94" t="s">
        <v>2132</v>
      </c>
      <c r="F21" s="95"/>
      <c r="G21" s="95"/>
      <c r="H21" s="90"/>
      <c r="I21" s="48"/>
      <c r="J21" s="48"/>
      <c r="K21" s="78"/>
    </row>
    <row r="22" spans="2:11" ht="6" customHeight="1" x14ac:dyDescent="0.25">
      <c r="B22" s="93"/>
      <c r="C22" s="90"/>
      <c r="D22" s="90"/>
      <c r="E22" s="90"/>
      <c r="F22" s="90"/>
      <c r="G22" s="90"/>
      <c r="H22" s="90"/>
      <c r="I22" s="48"/>
      <c r="J22" s="48"/>
      <c r="K22" s="78"/>
    </row>
    <row r="23" spans="2:11" x14ac:dyDescent="0.25">
      <c r="B23" s="282" t="s">
        <v>2160</v>
      </c>
      <c r="C23" s="283"/>
      <c r="D23" s="283"/>
      <c r="E23" s="283"/>
      <c r="F23" s="111"/>
      <c r="G23" s="96" t="s">
        <v>2132</v>
      </c>
      <c r="H23" s="97"/>
      <c r="I23" s="48"/>
      <c r="J23" s="48"/>
      <c r="K23" s="78"/>
    </row>
    <row r="24" spans="2:11" ht="6" customHeight="1" x14ac:dyDescent="0.25">
      <c r="B24" s="98"/>
      <c r="C24" s="97"/>
      <c r="D24" s="97"/>
      <c r="E24" s="90"/>
      <c r="F24" s="97"/>
      <c r="G24" s="97"/>
      <c r="H24" s="97"/>
      <c r="I24" s="48"/>
      <c r="J24" s="48"/>
      <c r="K24" s="78"/>
    </row>
    <row r="25" spans="2:11" x14ac:dyDescent="0.25">
      <c r="B25" s="282" t="s">
        <v>2161</v>
      </c>
      <c r="C25" s="283"/>
      <c r="D25" s="283"/>
      <c r="E25" s="283"/>
      <c r="F25" s="111"/>
      <c r="G25" s="96" t="s">
        <v>2132</v>
      </c>
      <c r="H25" s="97"/>
      <c r="I25" s="48"/>
      <c r="J25" s="48"/>
      <c r="K25" s="78"/>
    </row>
    <row r="26" spans="2:11" ht="6" customHeight="1" x14ac:dyDescent="0.25">
      <c r="B26" s="98"/>
      <c r="C26" s="97"/>
      <c r="D26" s="97"/>
      <c r="E26" s="97"/>
      <c r="F26" s="97"/>
      <c r="G26" s="97"/>
      <c r="H26" s="97"/>
      <c r="I26" s="48"/>
      <c r="J26" s="48"/>
      <c r="K26" s="78"/>
    </row>
    <row r="27" spans="2:11" x14ac:dyDescent="0.25">
      <c r="B27" s="282" t="s">
        <v>2162</v>
      </c>
      <c r="C27" s="283"/>
      <c r="D27" s="283"/>
      <c r="E27" s="283"/>
      <c r="F27" s="111"/>
      <c r="G27" s="96" t="s">
        <v>2132</v>
      </c>
      <c r="H27" s="97"/>
      <c r="I27" s="48"/>
      <c r="J27" s="48"/>
      <c r="K27" s="78"/>
    </row>
    <row r="28" spans="2:11" ht="6" customHeight="1" x14ac:dyDescent="0.25">
      <c r="B28" s="98"/>
      <c r="C28" s="97"/>
      <c r="D28" s="97"/>
      <c r="E28" s="97"/>
      <c r="F28" s="97"/>
      <c r="G28" s="97"/>
      <c r="H28" s="97"/>
      <c r="I28" s="48"/>
      <c r="J28" s="48"/>
      <c r="K28" s="78"/>
    </row>
    <row r="29" spans="2:11" x14ac:dyDescent="0.25">
      <c r="B29" s="282" t="s">
        <v>2156</v>
      </c>
      <c r="C29" s="283"/>
      <c r="D29" s="111"/>
      <c r="E29" s="94" t="s">
        <v>2132</v>
      </c>
      <c r="F29" s="90"/>
      <c r="G29" s="90"/>
      <c r="H29" s="90"/>
      <c r="I29" s="48"/>
      <c r="J29" s="48"/>
      <c r="K29" s="78"/>
    </row>
    <row r="30" spans="2:11" x14ac:dyDescent="0.25">
      <c r="B30" s="284"/>
      <c r="C30" s="285"/>
      <c r="D30" s="285"/>
      <c r="E30" s="285"/>
      <c r="F30" s="285"/>
      <c r="G30" s="285"/>
      <c r="H30" s="90"/>
      <c r="I30" s="48"/>
      <c r="J30" s="48"/>
      <c r="K30" s="78"/>
    </row>
    <row r="31" spans="2:11" x14ac:dyDescent="0.25">
      <c r="B31" s="278" t="s">
        <v>2163</v>
      </c>
      <c r="C31" s="279"/>
      <c r="D31" s="279"/>
      <c r="E31" s="279"/>
      <c r="F31" s="279"/>
      <c r="G31" s="279"/>
      <c r="H31" s="279"/>
      <c r="I31" s="279"/>
      <c r="J31" s="111"/>
      <c r="K31" s="99" t="s">
        <v>2132</v>
      </c>
    </row>
    <row r="32" spans="2:11" x14ac:dyDescent="0.25">
      <c r="B32" s="93"/>
      <c r="C32" s="90"/>
      <c r="D32" s="90"/>
      <c r="E32" s="90"/>
      <c r="F32" s="90"/>
      <c r="G32" s="90"/>
      <c r="H32" s="90"/>
      <c r="I32" s="48"/>
      <c r="J32" s="48"/>
      <c r="K32" s="78"/>
    </row>
    <row r="33" spans="2:11" x14ac:dyDescent="0.25">
      <c r="B33" s="278" t="s">
        <v>2164</v>
      </c>
      <c r="C33" s="279"/>
      <c r="D33" s="279"/>
      <c r="E33" s="279"/>
      <c r="F33" s="279"/>
      <c r="G33" s="279"/>
      <c r="H33" s="279"/>
      <c r="I33" s="279"/>
      <c r="J33" s="111"/>
      <c r="K33" s="99" t="s">
        <v>2132</v>
      </c>
    </row>
    <row r="34" spans="2:11" ht="5.0999999999999996" customHeight="1" x14ac:dyDescent="0.25">
      <c r="B34" s="100"/>
      <c r="C34" s="101"/>
      <c r="D34" s="101"/>
      <c r="E34" s="101"/>
      <c r="F34" s="101"/>
      <c r="G34" s="101"/>
      <c r="H34" s="101"/>
      <c r="I34" s="83"/>
      <c r="J34" s="83"/>
      <c r="K34" s="84"/>
    </row>
    <row r="35" spans="2:11" x14ac:dyDescent="0.25">
      <c r="B35" s="102"/>
      <c r="C35" s="90"/>
      <c r="D35" s="90"/>
      <c r="E35" s="90"/>
      <c r="F35" s="90"/>
      <c r="G35" s="90"/>
      <c r="H35" s="90"/>
      <c r="I35" s="48"/>
      <c r="J35" s="48"/>
      <c r="K35" s="48"/>
    </row>
    <row r="36" spans="2:11" x14ac:dyDescent="0.25">
      <c r="B36" s="272" t="s">
        <v>2165</v>
      </c>
      <c r="C36" s="273"/>
      <c r="D36" s="273"/>
      <c r="E36" s="273"/>
      <c r="F36" s="273"/>
      <c r="G36" s="273"/>
      <c r="H36" s="273"/>
      <c r="I36" s="273"/>
      <c r="J36" s="273"/>
      <c r="K36" s="274"/>
    </row>
    <row r="37" spans="2:11" x14ac:dyDescent="0.25">
      <c r="B37" s="289"/>
      <c r="C37" s="290"/>
      <c r="D37" s="290"/>
      <c r="E37" s="290"/>
      <c r="F37" s="290"/>
      <c r="G37" s="290"/>
      <c r="H37" s="290"/>
      <c r="I37" s="290"/>
      <c r="J37" s="290"/>
      <c r="K37" s="291"/>
    </row>
    <row r="38" spans="2:11" x14ac:dyDescent="0.25">
      <c r="B38" s="286"/>
      <c r="C38" s="287"/>
      <c r="D38" s="287"/>
      <c r="E38" s="287"/>
      <c r="F38" s="287"/>
      <c r="G38" s="287"/>
      <c r="H38" s="287"/>
      <c r="I38" s="287"/>
      <c r="J38" s="287"/>
      <c r="K38" s="288"/>
    </row>
    <row r="39" spans="2:11" x14ac:dyDescent="0.25">
      <c r="B39" s="286"/>
      <c r="C39" s="287"/>
      <c r="D39" s="287"/>
      <c r="E39" s="287"/>
      <c r="F39" s="287"/>
      <c r="G39" s="287"/>
      <c r="H39" s="287"/>
      <c r="I39" s="287"/>
      <c r="J39" s="287"/>
      <c r="K39" s="288"/>
    </row>
    <row r="40" spans="2:11" ht="5.0999999999999996" customHeight="1" x14ac:dyDescent="0.25">
      <c r="B40" s="82"/>
      <c r="C40" s="83"/>
      <c r="D40" s="83"/>
      <c r="E40" s="83"/>
      <c r="F40" s="83"/>
      <c r="G40" s="83"/>
      <c r="H40" s="83"/>
      <c r="I40" s="83"/>
      <c r="J40" s="83"/>
      <c r="K40" s="84"/>
    </row>
  </sheetData>
  <sheetProtection algorithmName="SHA-512" hashValue="tVj19YNxKUZqpvcGMK/bvQwlHicEkuOuSNI5L8mubb6jraB7Bz83JdtUGoc7f1w763IlUzRVXTygRwaWPLFUGA==" saltValue="TUlV7YzxgdiZOk2v/bVNzA==" spinCount="100000" sheet="1" objects="1" scenarios="1"/>
  <mergeCells count="23">
    <mergeCell ref="B38:K38"/>
    <mergeCell ref="B39:K39"/>
    <mergeCell ref="B25:E25"/>
    <mergeCell ref="B27:E27"/>
    <mergeCell ref="B29:C29"/>
    <mergeCell ref="B31:I31"/>
    <mergeCell ref="B36:K36"/>
    <mergeCell ref="B37:K37"/>
    <mergeCell ref="B19:K19"/>
    <mergeCell ref="B33:I33"/>
    <mergeCell ref="B15:C15"/>
    <mergeCell ref="F15:G15"/>
    <mergeCell ref="B17:C17"/>
    <mergeCell ref="F17:G17"/>
    <mergeCell ref="B21:C21"/>
    <mergeCell ref="B23:E23"/>
    <mergeCell ref="B30:G30"/>
    <mergeCell ref="B13:G13"/>
    <mergeCell ref="B11:K11"/>
    <mergeCell ref="C4:E4"/>
    <mergeCell ref="C7:J7"/>
    <mergeCell ref="B2:K2"/>
    <mergeCell ref="B6:K6"/>
  </mergeCells>
  <pageMargins left="0.511811024" right="0.511811024" top="0.78740157499999996" bottom="0.78740157499999996" header="0.31496062000000002" footer="0.31496062000000002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81" r:id="rId3" name="Check Box 1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6</xdr:row>
                    <xdr:rowOff>28575</xdr:rowOff>
                  </from>
                  <to>
                    <xdr:col>3</xdr:col>
                    <xdr:colOff>85725</xdr:colOff>
                    <xdr:row>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2" r:id="rId4" name="Check Box 2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7</xdr:row>
                    <xdr:rowOff>28575</xdr:rowOff>
                  </from>
                  <to>
                    <xdr:col>3</xdr:col>
                    <xdr:colOff>85725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3" r:id="rId5" name="Check Box 3">
              <controlPr locked="0" defaultSize="0" autoFill="0" autoLine="0" autoPict="0">
                <anchor moveWithCells="1">
                  <from>
                    <xdr:col>1</xdr:col>
                    <xdr:colOff>200025</xdr:colOff>
                    <xdr:row>8</xdr:row>
                    <xdr:rowOff>19050</xdr:rowOff>
                  </from>
                  <to>
                    <xdr:col>3</xdr:col>
                    <xdr:colOff>85725</xdr:colOff>
                    <xdr:row>8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DC240-A6E4-47A8-962E-94855AC7E7DC}">
  <dimension ref="B1:AQ208"/>
  <sheetViews>
    <sheetView topLeftCell="AB1" workbookViewId="0">
      <selection activeCell="AM3" sqref="AM3:AM14"/>
    </sheetView>
  </sheetViews>
  <sheetFormatPr defaultRowHeight="15" x14ac:dyDescent="0.25"/>
  <cols>
    <col min="2" max="2" width="40.5703125" bestFit="1" customWidth="1"/>
    <col min="3" max="3" width="35.85546875" bestFit="1" customWidth="1"/>
    <col min="4" max="4" width="37" bestFit="1" customWidth="1"/>
    <col min="5" max="5" width="38.5703125" bestFit="1" customWidth="1"/>
    <col min="6" max="7" width="44" bestFit="1" customWidth="1"/>
    <col min="8" max="8" width="39.5703125" bestFit="1" customWidth="1"/>
    <col min="9" max="9" width="33" bestFit="1" customWidth="1"/>
    <col min="10" max="10" width="34" bestFit="1" customWidth="1"/>
    <col min="11" max="11" width="37.5703125" bestFit="1" customWidth="1"/>
    <col min="12" max="12" width="36.28515625" bestFit="1" customWidth="1"/>
    <col min="13" max="13" width="31.5703125" bestFit="1" customWidth="1"/>
    <col min="14" max="14" width="32.7109375" bestFit="1" customWidth="1"/>
    <col min="15" max="15" width="44" bestFit="1" customWidth="1"/>
    <col min="16" max="16" width="40.5703125" bestFit="1" customWidth="1"/>
    <col min="17" max="17" width="42.140625" bestFit="1" customWidth="1"/>
    <col min="18" max="18" width="46.7109375" bestFit="1" customWidth="1"/>
    <col min="19" max="19" width="43.140625" bestFit="1" customWidth="1"/>
    <col min="20" max="20" width="6.7109375" customWidth="1"/>
    <col min="21" max="21" width="7.85546875" hidden="1" customWidth="1"/>
    <col min="22" max="23" width="8.5703125" hidden="1" customWidth="1"/>
    <col min="25" max="25" width="28" customWidth="1"/>
    <col min="26" max="26" width="25.7109375" bestFit="1" customWidth="1"/>
    <col min="27" max="27" width="23" bestFit="1" customWidth="1"/>
    <col min="28" max="28" width="27" bestFit="1" customWidth="1"/>
    <col min="29" max="29" width="4" customWidth="1"/>
    <col min="30" max="30" width="11.42578125" hidden="1" customWidth="1"/>
    <col min="31" max="31" width="27" hidden="1" customWidth="1"/>
    <col min="32" max="32" width="2.85546875" hidden="1" customWidth="1"/>
    <col min="33" max="33" width="91.5703125" hidden="1" customWidth="1"/>
    <col min="38" max="38" width="68.5703125" customWidth="1"/>
    <col min="39" max="39" width="9.140625" style="29"/>
    <col min="41" max="41" width="13.28515625" customWidth="1"/>
    <col min="42" max="43" width="44" hidden="1" customWidth="1"/>
  </cols>
  <sheetData>
    <row r="1" spans="2:43" x14ac:dyDescent="0.25">
      <c r="R1" t="s">
        <v>2083</v>
      </c>
    </row>
    <row r="2" spans="2:43" x14ac:dyDescent="0.25">
      <c r="AL2" t="s">
        <v>2095</v>
      </c>
      <c r="AO2" t="s">
        <v>2096</v>
      </c>
    </row>
    <row r="3" spans="2:43" x14ac:dyDescent="0.25">
      <c r="B3" t="s">
        <v>2063</v>
      </c>
      <c r="C3" t="s">
        <v>2064</v>
      </c>
      <c r="D3" t="s">
        <v>2065</v>
      </c>
      <c r="E3" t="s">
        <v>2066</v>
      </c>
      <c r="F3" t="s">
        <v>2067</v>
      </c>
      <c r="G3" t="s">
        <v>2068</v>
      </c>
      <c r="H3" t="s">
        <v>2069</v>
      </c>
      <c r="I3" t="s">
        <v>2078</v>
      </c>
      <c r="J3" t="s">
        <v>2080</v>
      </c>
      <c r="K3" t="s">
        <v>2079</v>
      </c>
      <c r="L3" t="s">
        <v>2070</v>
      </c>
      <c r="M3" t="s">
        <v>2071</v>
      </c>
      <c r="N3" t="s">
        <v>2072</v>
      </c>
      <c r="O3" t="s">
        <v>2073</v>
      </c>
      <c r="P3" t="s">
        <v>2074</v>
      </c>
      <c r="Q3" t="s">
        <v>2075</v>
      </c>
      <c r="R3" t="s">
        <v>2076</v>
      </c>
      <c r="S3" t="s">
        <v>2077</v>
      </c>
      <c r="U3" s="51" t="s">
        <v>1403</v>
      </c>
      <c r="V3" s="51" t="e">
        <f>MATCH(_xlfn.CONCAT('1 - Solicitação'!#REF!),CABEC_CABOS_POR_TIPO_REDE,0)</f>
        <v>#REF!</v>
      </c>
      <c r="W3" s="48" t="s">
        <v>2081</v>
      </c>
      <c r="Y3" t="s">
        <v>26</v>
      </c>
      <c r="Z3" t="s">
        <v>2037</v>
      </c>
      <c r="AA3" t="s">
        <v>71</v>
      </c>
      <c r="AB3" t="s">
        <v>34</v>
      </c>
      <c r="AD3" s="51" t="s">
        <v>1403</v>
      </c>
      <c r="AE3" s="51" t="e">
        <f>MATCH('1 - Solicitação'!#REF!,CABEC_TIPOS_REDES,0)</f>
        <v>#REF!</v>
      </c>
      <c r="AG3" t="s">
        <v>2062</v>
      </c>
      <c r="AK3" t="s">
        <v>2085</v>
      </c>
      <c r="AL3" t="e">
        <f>_xlfn.CONCAT('1 - Solicitação'!#REF!)</f>
        <v>#REF!</v>
      </c>
      <c r="AM3" s="56" t="e">
        <f>IF(AL3="","",IF(COUNTIFS(AO:NB,AL3)=1,"","/"&amp;ROW()+165))</f>
        <v>#REF!</v>
      </c>
      <c r="AO3" t="str">
        <f>_xlfn.CONCAT(AP3:AQ3)</f>
        <v>CONVENCIONALPRIMARIA MONOFASICACB CA 107,2 MM2 (4/0 AWG)</v>
      </c>
      <c r="AP3" t="s">
        <v>2063</v>
      </c>
      <c r="AQ3" t="s">
        <v>30</v>
      </c>
    </row>
    <row r="4" spans="2:43" x14ac:dyDescent="0.25">
      <c r="B4" t="s">
        <v>30</v>
      </c>
      <c r="C4" t="s">
        <v>3</v>
      </c>
      <c r="D4" t="s">
        <v>30</v>
      </c>
      <c r="E4" t="s">
        <v>30</v>
      </c>
      <c r="F4" t="s">
        <v>2054</v>
      </c>
      <c r="G4" t="s">
        <v>2057</v>
      </c>
      <c r="H4" t="s">
        <v>30</v>
      </c>
      <c r="I4" t="s">
        <v>2059</v>
      </c>
      <c r="J4" t="s">
        <v>2059</v>
      </c>
      <c r="K4" t="s">
        <v>2059</v>
      </c>
      <c r="L4" t="s">
        <v>72</v>
      </c>
      <c r="M4" t="s">
        <v>72</v>
      </c>
      <c r="N4" t="s">
        <v>72</v>
      </c>
      <c r="O4" t="s">
        <v>23</v>
      </c>
      <c r="P4" t="s">
        <v>23</v>
      </c>
      <c r="Q4" t="s">
        <v>58</v>
      </c>
      <c r="R4" t="s">
        <v>58</v>
      </c>
      <c r="S4" t="s">
        <v>58</v>
      </c>
      <c r="U4" s="51" t="s">
        <v>1398</v>
      </c>
      <c r="V4" s="51">
        <f>COUNTA(INDEX(TBL_CABOS_POR_TP_REDE[],,V3))</f>
        <v>1</v>
      </c>
      <c r="W4" s="48" t="s">
        <v>2082</v>
      </c>
      <c r="Y4" t="s">
        <v>2043</v>
      </c>
      <c r="Z4" t="s">
        <v>2043</v>
      </c>
      <c r="AA4" t="s">
        <v>2043</v>
      </c>
      <c r="AB4" t="s">
        <v>2050</v>
      </c>
      <c r="AD4" s="51" t="s">
        <v>1398</v>
      </c>
      <c r="AE4" s="51">
        <f>COUNTA(INDEX(TBL_TIPOS_REDE[],,AE3))</f>
        <v>1</v>
      </c>
      <c r="AG4" t="s">
        <v>2061</v>
      </c>
      <c r="AK4" t="s">
        <v>2084</v>
      </c>
      <c r="AL4" t="e">
        <f>_xlfn.CONCAT('1 - Solicitação'!#REF!)</f>
        <v>#REF!</v>
      </c>
      <c r="AM4" s="56" t="e">
        <f t="shared" ref="AM4:AM14" si="0">IF(AL4="","",IF(COUNTIFS(AO:NB,AL4)=1,"","/"&amp;ROW()+165))</f>
        <v>#REF!</v>
      </c>
      <c r="AO4" t="str">
        <f t="shared" ref="AO4:AO67" si="1">_xlfn.CONCAT(AP4:AQ4)</f>
        <v>CONVENCIONALPRIMARIA MONOFASICACB CA 13,30 MM2 (6 AWG)</v>
      </c>
      <c r="AP4" t="s">
        <v>2063</v>
      </c>
      <c r="AQ4" t="s">
        <v>3</v>
      </c>
    </row>
    <row r="5" spans="2:43" x14ac:dyDescent="0.25">
      <c r="B5" t="s">
        <v>3</v>
      </c>
      <c r="C5" t="s">
        <v>2</v>
      </c>
      <c r="D5" t="s">
        <v>3</v>
      </c>
      <c r="E5" t="s">
        <v>3</v>
      </c>
      <c r="F5" t="s">
        <v>2055</v>
      </c>
      <c r="G5" t="s">
        <v>30</v>
      </c>
      <c r="H5" t="s">
        <v>3</v>
      </c>
      <c r="I5" t="s">
        <v>37</v>
      </c>
      <c r="J5" t="s">
        <v>37</v>
      </c>
      <c r="K5" t="s">
        <v>37</v>
      </c>
      <c r="L5" t="s">
        <v>73</v>
      </c>
      <c r="M5" t="s">
        <v>73</v>
      </c>
      <c r="N5" t="s">
        <v>73</v>
      </c>
      <c r="O5" t="s">
        <v>24</v>
      </c>
      <c r="P5" t="s">
        <v>24</v>
      </c>
      <c r="Q5" t="s">
        <v>23</v>
      </c>
      <c r="R5" t="s">
        <v>23</v>
      </c>
      <c r="S5" t="s">
        <v>23</v>
      </c>
      <c r="U5" s="51" t="s">
        <v>1404</v>
      </c>
      <c r="V5" s="51" t="e" cm="1">
        <f t="array" aca="1" ref="V5" ca="1">OFFSET($A$3,1,V3,V4)</f>
        <v>#REF!</v>
      </c>
      <c r="W5" s="48"/>
      <c r="Y5" t="s">
        <v>2044</v>
      </c>
      <c r="Z5" t="s">
        <v>2045</v>
      </c>
      <c r="AA5" t="s">
        <v>2044</v>
      </c>
      <c r="AB5" t="s">
        <v>2049</v>
      </c>
      <c r="AD5" s="51" t="s">
        <v>1404</v>
      </c>
      <c r="AE5" s="51" t="e" cm="1">
        <f t="array" aca="1" ref="AE5" ca="1">OFFSET($X$3,1,AE3,AE4)</f>
        <v>#REF!</v>
      </c>
      <c r="AK5" t="s">
        <v>2086</v>
      </c>
      <c r="AL5" t="e">
        <f>_xlfn.CONCAT('1 - Solicitação'!#REF!)</f>
        <v>#REF!</v>
      </c>
      <c r="AM5" s="56" t="e">
        <f t="shared" si="0"/>
        <v>#REF!</v>
      </c>
      <c r="AO5" t="str">
        <f t="shared" si="1"/>
        <v>CONVENCIONALPRIMARIA MONOFASICACB CA 170,5 MM2 (336,4 MCM)</v>
      </c>
      <c r="AP5" t="s">
        <v>2063</v>
      </c>
      <c r="AQ5" t="s">
        <v>4</v>
      </c>
    </row>
    <row r="6" spans="2:43" x14ac:dyDescent="0.25">
      <c r="B6" t="s">
        <v>4</v>
      </c>
      <c r="C6" t="s">
        <v>1</v>
      </c>
      <c r="D6" t="s">
        <v>4</v>
      </c>
      <c r="E6" t="s">
        <v>5</v>
      </c>
      <c r="F6" t="s">
        <v>30</v>
      </c>
      <c r="G6" t="s">
        <v>3</v>
      </c>
      <c r="H6" t="s">
        <v>5</v>
      </c>
      <c r="I6" t="s">
        <v>39</v>
      </c>
      <c r="J6" t="s">
        <v>39</v>
      </c>
      <c r="K6" t="s">
        <v>39</v>
      </c>
      <c r="L6" t="s">
        <v>74</v>
      </c>
      <c r="M6" t="s">
        <v>74</v>
      </c>
      <c r="N6" t="s">
        <v>74</v>
      </c>
      <c r="Q6" t="s">
        <v>24</v>
      </c>
      <c r="R6" t="s">
        <v>24</v>
      </c>
      <c r="S6" t="s">
        <v>24</v>
      </c>
      <c r="Y6" t="s">
        <v>2045</v>
      </c>
      <c r="Z6" t="s">
        <v>2038</v>
      </c>
      <c r="AA6" t="s">
        <v>2045</v>
      </c>
      <c r="AB6" t="s">
        <v>2051</v>
      </c>
      <c r="AK6" t="s">
        <v>2087</v>
      </c>
      <c r="AL6" t="e">
        <f>_xlfn.CONCAT('1 - Solicitação'!#REF!)</f>
        <v>#REF!</v>
      </c>
      <c r="AM6" s="56" t="e">
        <f t="shared" si="0"/>
        <v>#REF!</v>
      </c>
      <c r="AO6" t="str">
        <f t="shared" si="1"/>
        <v>CONVENCIONALPRIMARIA MONOFASICACB CA 21 MM2 (4 AWG)</v>
      </c>
      <c r="AP6" t="s">
        <v>2063</v>
      </c>
      <c r="AQ6" t="s">
        <v>5</v>
      </c>
    </row>
    <row r="7" spans="2:43" x14ac:dyDescent="0.25">
      <c r="B7" t="s">
        <v>5</v>
      </c>
      <c r="C7" t="s">
        <v>0</v>
      </c>
      <c r="D7" t="s">
        <v>5</v>
      </c>
      <c r="E7" t="s">
        <v>6</v>
      </c>
      <c r="F7" t="s">
        <v>3</v>
      </c>
      <c r="G7" t="s">
        <v>4</v>
      </c>
      <c r="H7" t="s">
        <v>6</v>
      </c>
      <c r="I7" t="s">
        <v>40</v>
      </c>
      <c r="J7" t="s">
        <v>40</v>
      </c>
      <c r="K7" t="s">
        <v>40</v>
      </c>
      <c r="L7" t="s">
        <v>75</v>
      </c>
      <c r="M7" t="s">
        <v>75</v>
      </c>
      <c r="N7" t="s">
        <v>75</v>
      </c>
      <c r="Y7" t="s">
        <v>2038</v>
      </c>
      <c r="Z7" t="s">
        <v>2046</v>
      </c>
      <c r="AK7" t="s">
        <v>2088</v>
      </c>
      <c r="AL7" t="e">
        <f>_xlfn.CONCAT('1 - Solicitação'!#REF!)</f>
        <v>#REF!</v>
      </c>
      <c r="AM7" s="56" t="e">
        <f t="shared" si="0"/>
        <v>#REF!</v>
      </c>
      <c r="AO7" t="str">
        <f t="shared" si="1"/>
        <v>CONVENCIONALPRIMARIA MONOFASICACB CA 33,6 MM2 (2 AWG)</v>
      </c>
      <c r="AP7" t="s">
        <v>2063</v>
      </c>
      <c r="AQ7" t="s">
        <v>6</v>
      </c>
    </row>
    <row r="8" spans="2:43" x14ac:dyDescent="0.25">
      <c r="B8" t="s">
        <v>6</v>
      </c>
      <c r="D8" t="s">
        <v>6</v>
      </c>
      <c r="E8" t="s">
        <v>7</v>
      </c>
      <c r="F8" t="s">
        <v>5</v>
      </c>
      <c r="G8" t="s">
        <v>5</v>
      </c>
      <c r="H8" t="s">
        <v>29</v>
      </c>
      <c r="I8" t="s">
        <v>43</v>
      </c>
      <c r="J8" t="s">
        <v>43</v>
      </c>
      <c r="K8" t="s">
        <v>43</v>
      </c>
      <c r="L8" t="s">
        <v>76</v>
      </c>
      <c r="M8" t="s">
        <v>76</v>
      </c>
      <c r="N8" t="s">
        <v>76</v>
      </c>
      <c r="Y8" t="s">
        <v>2046</v>
      </c>
      <c r="Z8" t="s">
        <v>2048</v>
      </c>
      <c r="AK8" t="s">
        <v>2089</v>
      </c>
      <c r="AL8" t="e">
        <f>_xlfn.CONCAT('1 - Solicitação'!#REF!)</f>
        <v>#REF!</v>
      </c>
      <c r="AM8" s="56" t="e">
        <f t="shared" si="0"/>
        <v>#REF!</v>
      </c>
      <c r="AO8" t="str">
        <f t="shared" si="1"/>
        <v>CONVENCIONALPRIMARIA MONOFASICACB CA 53,5 MM2 (1/0 AWG)</v>
      </c>
      <c r="AP8" t="s">
        <v>2063</v>
      </c>
      <c r="AQ8" t="s">
        <v>7</v>
      </c>
    </row>
    <row r="9" spans="2:43" x14ac:dyDescent="0.25">
      <c r="B9" t="s">
        <v>7</v>
      </c>
      <c r="D9" t="s">
        <v>7</v>
      </c>
      <c r="E9" t="s">
        <v>8</v>
      </c>
      <c r="F9" t="s">
        <v>6</v>
      </c>
      <c r="G9" t="s">
        <v>6</v>
      </c>
      <c r="H9" t="s">
        <v>7</v>
      </c>
      <c r="I9" t="s">
        <v>46</v>
      </c>
      <c r="J9" t="s">
        <v>46</v>
      </c>
      <c r="K9" t="s">
        <v>46</v>
      </c>
      <c r="L9" t="s">
        <v>77</v>
      </c>
      <c r="M9" t="s">
        <v>77</v>
      </c>
      <c r="N9" t="s">
        <v>2060</v>
      </c>
      <c r="Y9" t="s">
        <v>2048</v>
      </c>
      <c r="AK9" t="s">
        <v>2090</v>
      </c>
      <c r="AL9" t="e">
        <f>_xlfn.CONCAT('1 - Solicitação'!#REF!)</f>
        <v>#REF!</v>
      </c>
      <c r="AM9" s="56" t="e">
        <f t="shared" si="0"/>
        <v>#REF!</v>
      </c>
      <c r="AO9" t="str">
        <f t="shared" si="1"/>
        <v>CONVENCIONALPRIMARIA MONOFASICACB CA 85,03 MM2 (3/0 AWG)</v>
      </c>
      <c r="AP9" t="s">
        <v>2063</v>
      </c>
      <c r="AQ9" t="s">
        <v>8</v>
      </c>
    </row>
    <row r="10" spans="2:43" x14ac:dyDescent="0.25">
      <c r="B10" t="s">
        <v>8</v>
      </c>
      <c r="D10" t="s">
        <v>8</v>
      </c>
      <c r="E10" t="s">
        <v>9</v>
      </c>
      <c r="F10" t="s">
        <v>7</v>
      </c>
      <c r="G10" t="s">
        <v>7</v>
      </c>
      <c r="H10" t="s">
        <v>8</v>
      </c>
      <c r="I10" t="s">
        <v>70</v>
      </c>
      <c r="J10" t="s">
        <v>70</v>
      </c>
      <c r="K10" t="s">
        <v>70</v>
      </c>
      <c r="L10" t="s">
        <v>78</v>
      </c>
      <c r="M10" t="s">
        <v>78</v>
      </c>
      <c r="Y10" t="s">
        <v>2047</v>
      </c>
      <c r="AK10" t="s">
        <v>2091</v>
      </c>
      <c r="AL10" t="e">
        <f>_xlfn.CONCAT('1 - Solicitação'!#REF!)</f>
        <v>#REF!</v>
      </c>
      <c r="AM10" s="56" t="e">
        <f t="shared" si="0"/>
        <v>#REF!</v>
      </c>
      <c r="AO10" t="str">
        <f t="shared" si="1"/>
        <v>CONVENCIONALPRIMARIA MONOFASICACB CAA 107,2 MM2 (ACSR 4/0 AWG)</v>
      </c>
      <c r="AP10" t="s">
        <v>2063</v>
      </c>
      <c r="AQ10" t="s">
        <v>9</v>
      </c>
    </row>
    <row r="11" spans="2:43" x14ac:dyDescent="0.25">
      <c r="B11" t="s">
        <v>9</v>
      </c>
      <c r="D11" t="s">
        <v>9</v>
      </c>
      <c r="E11" t="s">
        <v>10</v>
      </c>
      <c r="F11" t="s">
        <v>8</v>
      </c>
      <c r="G11" t="s">
        <v>8</v>
      </c>
      <c r="H11" t="s">
        <v>9</v>
      </c>
      <c r="AK11" t="s">
        <v>2092</v>
      </c>
      <c r="AL11" t="e">
        <f>_xlfn.CONCAT('1 - Solicitação'!#REF!)</f>
        <v>#REF!</v>
      </c>
      <c r="AM11" s="56" t="e">
        <f t="shared" si="0"/>
        <v>#REF!</v>
      </c>
      <c r="AO11" t="str">
        <f t="shared" si="1"/>
        <v>CONVENCIONALPRIMARIA MONOFASICACB CAA 135,2 MM2 (ACSR 266,8 MCM)</v>
      </c>
      <c r="AP11" t="s">
        <v>2063</v>
      </c>
      <c r="AQ11" t="s">
        <v>10</v>
      </c>
    </row>
    <row r="12" spans="2:43" x14ac:dyDescent="0.25">
      <c r="B12" t="s">
        <v>10</v>
      </c>
      <c r="D12" t="s">
        <v>10</v>
      </c>
      <c r="E12" t="s">
        <v>2040</v>
      </c>
      <c r="F12" t="s">
        <v>9</v>
      </c>
      <c r="G12" t="s">
        <v>9</v>
      </c>
      <c r="H12" t="s">
        <v>10</v>
      </c>
      <c r="AK12" t="s">
        <v>2093</v>
      </c>
      <c r="AL12" t="e">
        <f>_xlfn.CONCAT('1 - Solicitação'!#REF!)</f>
        <v>#REF!</v>
      </c>
      <c r="AM12" s="56" t="e">
        <f t="shared" si="0"/>
        <v>#REF!</v>
      </c>
      <c r="AO12" t="str">
        <f t="shared" si="1"/>
        <v>CONVENCIONALPRIMARIA MONOFASICACB CAA 170,5 MM2 (ACSR 336,4 MCM)</v>
      </c>
      <c r="AP12" t="s">
        <v>2063</v>
      </c>
      <c r="AQ12" t="s">
        <v>2039</v>
      </c>
    </row>
    <row r="13" spans="2:43" x14ac:dyDescent="0.25">
      <c r="B13" t="s">
        <v>2039</v>
      </c>
      <c r="D13" t="s">
        <v>2039</v>
      </c>
      <c r="E13" t="s">
        <v>2053</v>
      </c>
      <c r="F13" t="s">
        <v>10</v>
      </c>
      <c r="G13" t="s">
        <v>10</v>
      </c>
      <c r="H13" t="s">
        <v>2040</v>
      </c>
      <c r="AK13" t="s">
        <v>2094</v>
      </c>
      <c r="AL13" t="e">
        <f>_xlfn.CONCAT('1 - Solicitação'!#REF!)</f>
        <v>#REF!</v>
      </c>
      <c r="AM13" s="56" t="e">
        <f t="shared" si="0"/>
        <v>#REF!</v>
      </c>
      <c r="AO13" t="str">
        <f t="shared" si="1"/>
        <v>CONVENCIONALPRIMARIA MONOFASICACB CAA 21 MM2 (ACSR 4 AWG)</v>
      </c>
      <c r="AP13" t="s">
        <v>2063</v>
      </c>
      <c r="AQ13" t="s">
        <v>2040</v>
      </c>
    </row>
    <row r="14" spans="2:43" x14ac:dyDescent="0.25">
      <c r="B14" t="s">
        <v>2040</v>
      </c>
      <c r="D14" t="s">
        <v>2040</v>
      </c>
      <c r="E14" t="s">
        <v>2042</v>
      </c>
      <c r="F14" t="s">
        <v>2040</v>
      </c>
      <c r="G14" t="s">
        <v>2039</v>
      </c>
      <c r="H14" t="s">
        <v>2058</v>
      </c>
      <c r="AK14" t="s">
        <v>2098</v>
      </c>
      <c r="AL14" t="e">
        <f>_xlfn.CONCAT('1 - Solicitação'!#REF!)</f>
        <v>#REF!</v>
      </c>
      <c r="AM14" s="56" t="e">
        <f t="shared" si="0"/>
        <v>#REF!</v>
      </c>
      <c r="AO14" t="str">
        <f t="shared" si="1"/>
        <v>CONVENCIONALPRIMARIA MONOFASICACB CAA 241,7 MM2</v>
      </c>
      <c r="AP14" t="s">
        <v>2063</v>
      </c>
      <c r="AQ14" t="s">
        <v>2041</v>
      </c>
    </row>
    <row r="15" spans="2:43" x14ac:dyDescent="0.25">
      <c r="B15" t="s">
        <v>2041</v>
      </c>
      <c r="D15" t="s">
        <v>2052</v>
      </c>
      <c r="E15" t="s">
        <v>15</v>
      </c>
      <c r="F15" t="s">
        <v>2056</v>
      </c>
      <c r="G15" t="s">
        <v>2040</v>
      </c>
      <c r="H15" t="s">
        <v>2042</v>
      </c>
      <c r="AL15" t="s">
        <v>2097</v>
      </c>
      <c r="AO15" t="str">
        <f t="shared" si="1"/>
        <v>CONVENCIONALPRIMARIA MONOFASICACB CAA 322,2 MM2 (ACSR 636 MCM)</v>
      </c>
      <c r="AP15" t="s">
        <v>2063</v>
      </c>
      <c r="AQ15" t="s">
        <v>2042</v>
      </c>
    </row>
    <row r="16" spans="2:43" x14ac:dyDescent="0.25">
      <c r="B16" t="s">
        <v>2042</v>
      </c>
      <c r="D16" t="s">
        <v>2042</v>
      </c>
      <c r="E16" t="s">
        <v>16</v>
      </c>
      <c r="F16" t="s">
        <v>2042</v>
      </c>
      <c r="G16" t="s">
        <v>2058</v>
      </c>
      <c r="H16" t="s">
        <v>15</v>
      </c>
      <c r="AL16" s="57" t="e">
        <f>IF(_xlfn.CONCAT(AL3:AL14)="","",MID(_xlfn.CONCAT(AM3:AM14),2,50))</f>
        <v>#REF!</v>
      </c>
      <c r="AO16" t="str">
        <f t="shared" si="1"/>
        <v>CONVENCIONALPRIMARIA MONOFASICACB CAA 33,6 MM2 (ACSR 2 AWG)</v>
      </c>
      <c r="AP16" t="s">
        <v>2063</v>
      </c>
      <c r="AQ16" t="s">
        <v>15</v>
      </c>
    </row>
    <row r="17" spans="2:43" x14ac:dyDescent="0.25">
      <c r="B17" t="s">
        <v>15</v>
      </c>
      <c r="D17" t="s">
        <v>15</v>
      </c>
      <c r="E17" t="s">
        <v>17</v>
      </c>
      <c r="F17" t="s">
        <v>15</v>
      </c>
      <c r="G17" t="s">
        <v>2042</v>
      </c>
      <c r="H17" t="s">
        <v>16</v>
      </c>
      <c r="AO17" t="str">
        <f t="shared" si="1"/>
        <v>CONVENCIONALPRIMARIA MONOFASICACB CAA 53,5 MM2 (ACSR 1/0 AWG)</v>
      </c>
      <c r="AP17" t="s">
        <v>2063</v>
      </c>
      <c r="AQ17" t="s">
        <v>16</v>
      </c>
    </row>
    <row r="18" spans="2:43" x14ac:dyDescent="0.25">
      <c r="B18" t="s">
        <v>16</v>
      </c>
      <c r="D18" t="s">
        <v>16</v>
      </c>
      <c r="E18" t="s">
        <v>18</v>
      </c>
      <c r="F18" t="s">
        <v>16</v>
      </c>
      <c r="G18" t="s">
        <v>15</v>
      </c>
      <c r="H18" t="s">
        <v>17</v>
      </c>
      <c r="AO18" t="str">
        <f t="shared" si="1"/>
        <v>CONVENCIONALPRIMARIA MONOFASICACB CAA 67,4 MM2 (ACSR 2/0 AWG)</v>
      </c>
      <c r="AP18" t="s">
        <v>2063</v>
      </c>
      <c r="AQ18" t="s">
        <v>17</v>
      </c>
    </row>
    <row r="19" spans="2:43" x14ac:dyDescent="0.25">
      <c r="B19" t="s">
        <v>17</v>
      </c>
      <c r="D19" t="s">
        <v>17</v>
      </c>
      <c r="E19" t="s">
        <v>19</v>
      </c>
      <c r="F19" t="s">
        <v>17</v>
      </c>
      <c r="G19" t="s">
        <v>16</v>
      </c>
      <c r="H19" t="s">
        <v>18</v>
      </c>
      <c r="AO19" t="str">
        <f t="shared" si="1"/>
        <v>CONVENCIONALPRIMARIA MONOFASICACB CAA 85,03 MM2 (ACSR 3/0 AWG)</v>
      </c>
      <c r="AP19" t="s">
        <v>2063</v>
      </c>
      <c r="AQ19" t="s">
        <v>18</v>
      </c>
    </row>
    <row r="20" spans="2:43" x14ac:dyDescent="0.25">
      <c r="B20" t="s">
        <v>18</v>
      </c>
      <c r="D20" t="s">
        <v>18</v>
      </c>
      <c r="E20" t="s">
        <v>20</v>
      </c>
      <c r="F20" t="s">
        <v>18</v>
      </c>
      <c r="G20" t="s">
        <v>17</v>
      </c>
      <c r="H20" t="s">
        <v>19</v>
      </c>
      <c r="AL20" t="e">
        <f>IF(AL16="","Dica: Preencha os campos da esquerda para a direita.",IF(LEN(AL16)=3,"Atenção! Há erro no preenchimento da linha "&amp;AL16,IF(LEN(AL16)&gt;3,"Atenção! Há erro no preenchimento das linhas "&amp;AL16)))</f>
        <v>#REF!</v>
      </c>
      <c r="AO20" t="str">
        <f t="shared" si="1"/>
        <v>CONVENCIONALPRIMARIA MONOFASICACB CU 107,00 MM2 (4/0 AWG)</v>
      </c>
      <c r="AP20" t="s">
        <v>2063</v>
      </c>
      <c r="AQ20" t="s">
        <v>19</v>
      </c>
    </row>
    <row r="21" spans="2:43" x14ac:dyDescent="0.25">
      <c r="B21" t="s">
        <v>19</v>
      </c>
      <c r="D21" t="s">
        <v>19</v>
      </c>
      <c r="E21" t="s">
        <v>21</v>
      </c>
      <c r="F21" t="s">
        <v>19</v>
      </c>
      <c r="G21" t="s">
        <v>18</v>
      </c>
      <c r="H21" t="s">
        <v>20</v>
      </c>
      <c r="AO21" t="str">
        <f t="shared" si="1"/>
        <v>CONVENCIONALPRIMARIA MONOFASICACB CU 13,30 MM2 (6 AWG)</v>
      </c>
      <c r="AP21" t="s">
        <v>2063</v>
      </c>
      <c r="AQ21" t="s">
        <v>20</v>
      </c>
    </row>
    <row r="22" spans="2:43" x14ac:dyDescent="0.25">
      <c r="B22" t="s">
        <v>20</v>
      </c>
      <c r="D22" t="s">
        <v>20</v>
      </c>
      <c r="E22" t="s">
        <v>22</v>
      </c>
      <c r="F22" t="s">
        <v>20</v>
      </c>
      <c r="G22" t="s">
        <v>19</v>
      </c>
      <c r="H22" t="s">
        <v>21</v>
      </c>
      <c r="AO22" t="str">
        <f t="shared" si="1"/>
        <v>CONVENCIONALPRIMARIA MONOFASICACB CU 21,15 MM2 (4 AWG)</v>
      </c>
      <c r="AP22" t="s">
        <v>2063</v>
      </c>
      <c r="AQ22" t="s">
        <v>21</v>
      </c>
    </row>
    <row r="23" spans="2:43" x14ac:dyDescent="0.25">
      <c r="B23" t="s">
        <v>21</v>
      </c>
      <c r="D23" t="s">
        <v>21</v>
      </c>
      <c r="E23" t="s">
        <v>23</v>
      </c>
      <c r="F23" t="s">
        <v>21</v>
      </c>
      <c r="G23" t="s">
        <v>20</v>
      </c>
      <c r="H23" t="s">
        <v>22</v>
      </c>
      <c r="AO23" t="str">
        <f t="shared" si="1"/>
        <v>CONVENCIONALPRIMARIA MONOFASICACB CU 33,63 MM2 (2 AWG)</v>
      </c>
      <c r="AP23" t="s">
        <v>2063</v>
      </c>
      <c r="AQ23" t="s">
        <v>22</v>
      </c>
    </row>
    <row r="24" spans="2:43" x14ac:dyDescent="0.25">
      <c r="B24" t="s">
        <v>22</v>
      </c>
      <c r="D24" t="s">
        <v>22</v>
      </c>
      <c r="E24" t="s">
        <v>24</v>
      </c>
      <c r="F24" t="s">
        <v>22</v>
      </c>
      <c r="G24" t="s">
        <v>21</v>
      </c>
      <c r="H24" t="s">
        <v>23</v>
      </c>
      <c r="AO24" t="str">
        <f t="shared" si="1"/>
        <v>CONVENCIONALPRIMARIA MONOFASICACB CU 53,48 MM2 (1/0 AWG)</v>
      </c>
      <c r="AP24" t="s">
        <v>2063</v>
      </c>
      <c r="AQ24" t="s">
        <v>23</v>
      </c>
    </row>
    <row r="25" spans="2:43" x14ac:dyDescent="0.25">
      <c r="B25" t="s">
        <v>23</v>
      </c>
      <c r="D25" t="s">
        <v>23</v>
      </c>
      <c r="E25" t="s">
        <v>25</v>
      </c>
      <c r="F25" t="s">
        <v>23</v>
      </c>
      <c r="G25" t="s">
        <v>22</v>
      </c>
      <c r="H25" t="s">
        <v>24</v>
      </c>
      <c r="AO25" t="str">
        <f t="shared" si="1"/>
        <v>CONVENCIONALPRIMARIA MONOFASICACB CU 67,42 MM2 (2/0 AWG)</v>
      </c>
      <c r="AP25" t="s">
        <v>2063</v>
      </c>
      <c r="AQ25" t="s">
        <v>24</v>
      </c>
    </row>
    <row r="26" spans="2:43" x14ac:dyDescent="0.25">
      <c r="B26" t="s">
        <v>24</v>
      </c>
      <c r="D26" t="s">
        <v>24</v>
      </c>
      <c r="F26" t="s">
        <v>24</v>
      </c>
      <c r="G26" t="s">
        <v>23</v>
      </c>
      <c r="H26" t="s">
        <v>25</v>
      </c>
      <c r="AO26" t="str">
        <f t="shared" si="1"/>
        <v>CONVENCIONALPRIMARIA MONOFASICACB CU 8,37 MM2 (8 AWG)</v>
      </c>
      <c r="AP26" t="s">
        <v>2063</v>
      </c>
      <c r="AQ26" t="s">
        <v>25</v>
      </c>
    </row>
    <row r="27" spans="2:43" x14ac:dyDescent="0.25">
      <c r="B27" t="s">
        <v>25</v>
      </c>
      <c r="D27" t="s">
        <v>25</v>
      </c>
      <c r="F27" t="s">
        <v>25</v>
      </c>
      <c r="G27" t="s">
        <v>24</v>
      </c>
      <c r="AO27" t="str">
        <f t="shared" si="1"/>
        <v>CONVENCIONALPRIMARIA BIFASICACB CA 13,30 MM2 (6 AWG)</v>
      </c>
      <c r="AP27" t="s">
        <v>2064</v>
      </c>
      <c r="AQ27" t="s">
        <v>3</v>
      </c>
    </row>
    <row r="28" spans="2:43" x14ac:dyDescent="0.25">
      <c r="F28" t="s">
        <v>31</v>
      </c>
      <c r="G28" t="s">
        <v>25</v>
      </c>
      <c r="AO28" t="str">
        <f t="shared" si="1"/>
        <v>CONVENCIONALPRIMARIA BIFASICACB CAA 13,30 MM2 (6 AWG)</v>
      </c>
      <c r="AP28" t="s">
        <v>2064</v>
      </c>
      <c r="AQ28" t="s">
        <v>2</v>
      </c>
    </row>
    <row r="29" spans="2:43" x14ac:dyDescent="0.25">
      <c r="F29" t="s">
        <v>32</v>
      </c>
      <c r="G29" t="s">
        <v>31</v>
      </c>
      <c r="AO29" t="str">
        <f t="shared" si="1"/>
        <v>CONVENCIONALPRIMARIA BIFASICACB CAA 21 MM2 (4 AWG)</v>
      </c>
      <c r="AP29" t="s">
        <v>2064</v>
      </c>
      <c r="AQ29" t="s">
        <v>1</v>
      </c>
    </row>
    <row r="30" spans="2:43" x14ac:dyDescent="0.25">
      <c r="F30" t="s">
        <v>33</v>
      </c>
      <c r="G30" t="s">
        <v>32</v>
      </c>
      <c r="AO30" t="str">
        <f t="shared" si="1"/>
        <v>CONVENCIONALPRIMARIA BIFASICACB CAA 33,6 MM2 (2 AWG)</v>
      </c>
      <c r="AP30" t="s">
        <v>2064</v>
      </c>
      <c r="AQ30" t="s">
        <v>0</v>
      </c>
    </row>
    <row r="31" spans="2:43" x14ac:dyDescent="0.25">
      <c r="G31" t="s">
        <v>33</v>
      </c>
      <c r="AO31" t="str">
        <f t="shared" si="1"/>
        <v>PROTEGIDAPRIMARIA MONOFASICACB AL 1 X  70  MM2</v>
      </c>
      <c r="AP31" t="s">
        <v>2070</v>
      </c>
      <c r="AQ31" t="s">
        <v>72</v>
      </c>
    </row>
    <row r="32" spans="2:43" x14ac:dyDescent="0.25">
      <c r="AO32" t="str">
        <f t="shared" si="1"/>
        <v>PROTEGIDAPRIMARIA MONOFASICACB AL 1 X 150 MM2</v>
      </c>
      <c r="AP32" t="s">
        <v>2070</v>
      </c>
      <c r="AQ32" t="s">
        <v>73</v>
      </c>
    </row>
    <row r="33" spans="41:43" x14ac:dyDescent="0.25">
      <c r="AO33" t="str">
        <f t="shared" si="1"/>
        <v>PROTEGIDAPRIMARIA MONOFASICACB AL 1 X 150 MM2 15 KV PROT</v>
      </c>
      <c r="AP33" t="s">
        <v>2070</v>
      </c>
      <c r="AQ33" t="s">
        <v>74</v>
      </c>
    </row>
    <row r="34" spans="41:43" x14ac:dyDescent="0.25">
      <c r="AO34" t="str">
        <f t="shared" si="1"/>
        <v>PROTEGIDAPRIMARIA MONOFASICACB AL 1 X 150 MM2 25 KV PROT</v>
      </c>
      <c r="AP34" t="s">
        <v>2070</v>
      </c>
      <c r="AQ34" t="s">
        <v>75</v>
      </c>
    </row>
    <row r="35" spans="41:43" x14ac:dyDescent="0.25">
      <c r="AO35" t="str">
        <f t="shared" si="1"/>
        <v>PROTEGIDAPRIMARIA MONOFASICACB AL 1 X 50 MM2 15 KV PROT</v>
      </c>
      <c r="AP35" t="s">
        <v>2070</v>
      </c>
      <c r="AQ35" t="s">
        <v>76</v>
      </c>
    </row>
    <row r="36" spans="41:43" x14ac:dyDescent="0.25">
      <c r="AO36" t="str">
        <f t="shared" si="1"/>
        <v>PROTEGIDAPRIMARIA MONOFASICACB AL 1 X 50 MM2 25 KV PROT</v>
      </c>
      <c r="AP36" t="s">
        <v>2070</v>
      </c>
      <c r="AQ36" t="s">
        <v>77</v>
      </c>
    </row>
    <row r="37" spans="41:43" x14ac:dyDescent="0.25">
      <c r="AO37" t="str">
        <f t="shared" si="1"/>
        <v>PROTEGIDAPRIMARIA MONOFASICACB AL 1 X 95 MM2 15 KV PROT</v>
      </c>
      <c r="AP37" t="s">
        <v>2070</v>
      </c>
      <c r="AQ37" t="s">
        <v>78</v>
      </c>
    </row>
    <row r="38" spans="41:43" x14ac:dyDescent="0.25">
      <c r="AO38" t="str">
        <f t="shared" si="1"/>
        <v>PROTEGIDAPRIMARIA BIFASICACB AL 1 X  70  MM2</v>
      </c>
      <c r="AP38" t="s">
        <v>2071</v>
      </c>
      <c r="AQ38" t="s">
        <v>72</v>
      </c>
    </row>
    <row r="39" spans="41:43" x14ac:dyDescent="0.25">
      <c r="AO39" t="str">
        <f t="shared" si="1"/>
        <v>PROTEGIDAPRIMARIA BIFASICACB AL 1 X 150 MM2</v>
      </c>
      <c r="AP39" t="s">
        <v>2071</v>
      </c>
      <c r="AQ39" t="s">
        <v>73</v>
      </c>
    </row>
    <row r="40" spans="41:43" x14ac:dyDescent="0.25">
      <c r="AO40" t="str">
        <f t="shared" si="1"/>
        <v>PROTEGIDAPRIMARIA BIFASICACB AL 1 X 150 MM2 15 KV PROT</v>
      </c>
      <c r="AP40" t="s">
        <v>2071</v>
      </c>
      <c r="AQ40" t="s">
        <v>74</v>
      </c>
    </row>
    <row r="41" spans="41:43" x14ac:dyDescent="0.25">
      <c r="AO41" t="str">
        <f t="shared" si="1"/>
        <v>PROTEGIDAPRIMARIA BIFASICACB AL 1 X 150 MM2 25 KV PROT</v>
      </c>
      <c r="AP41" t="s">
        <v>2071</v>
      </c>
      <c r="AQ41" t="s">
        <v>75</v>
      </c>
    </row>
    <row r="42" spans="41:43" x14ac:dyDescent="0.25">
      <c r="AO42" t="str">
        <f t="shared" si="1"/>
        <v>PROTEGIDAPRIMARIA BIFASICACB AL 1 X 50 MM2 15 KV PROT</v>
      </c>
      <c r="AP42" t="s">
        <v>2071</v>
      </c>
      <c r="AQ42" t="s">
        <v>76</v>
      </c>
    </row>
    <row r="43" spans="41:43" x14ac:dyDescent="0.25">
      <c r="AO43" t="str">
        <f t="shared" si="1"/>
        <v>PROTEGIDAPRIMARIA BIFASICACB AL 1 X 50 MM2 25 KV PROT</v>
      </c>
      <c r="AP43" t="s">
        <v>2071</v>
      </c>
      <c r="AQ43" t="s">
        <v>77</v>
      </c>
    </row>
    <row r="44" spans="41:43" x14ac:dyDescent="0.25">
      <c r="AO44" t="str">
        <f t="shared" si="1"/>
        <v>PROTEGIDAPRIMARIA BIFASICACB AL 1 X 95 MM2 15 KV PROT</v>
      </c>
      <c r="AP44" t="s">
        <v>2071</v>
      </c>
      <c r="AQ44" t="s">
        <v>78</v>
      </c>
    </row>
    <row r="45" spans="41:43" x14ac:dyDescent="0.25">
      <c r="AO45" t="str">
        <f t="shared" si="1"/>
        <v>PROTEGIDAPRIMARIA TRIFASICACB AL 1 X  70  MM2</v>
      </c>
      <c r="AP45" t="s">
        <v>2072</v>
      </c>
      <c r="AQ45" t="s">
        <v>72</v>
      </c>
    </row>
    <row r="46" spans="41:43" x14ac:dyDescent="0.25">
      <c r="AO46" t="str">
        <f t="shared" si="1"/>
        <v>PROTEGIDAPRIMARIA TRIFASICACB AL 1 X 150 MM2</v>
      </c>
      <c r="AP46" t="s">
        <v>2072</v>
      </c>
      <c r="AQ46" t="s">
        <v>73</v>
      </c>
    </row>
    <row r="47" spans="41:43" x14ac:dyDescent="0.25">
      <c r="AO47" t="str">
        <f t="shared" si="1"/>
        <v>PROTEGIDAPRIMARIA TRIFASICACB AL 1 X 150 MM2 15 KV PROT</v>
      </c>
      <c r="AP47" t="s">
        <v>2072</v>
      </c>
      <c r="AQ47" t="s">
        <v>74</v>
      </c>
    </row>
    <row r="48" spans="41:43" x14ac:dyDescent="0.25">
      <c r="AO48" t="str">
        <f t="shared" si="1"/>
        <v>PROTEGIDAPRIMARIA TRIFASICACB AL 1 X 150 MM2 25 KV PROT</v>
      </c>
      <c r="AP48" t="s">
        <v>2072</v>
      </c>
      <c r="AQ48" t="s">
        <v>75</v>
      </c>
    </row>
    <row r="49" spans="41:43" x14ac:dyDescent="0.25">
      <c r="AO49" t="str">
        <f t="shared" si="1"/>
        <v>PROTEGIDAPRIMARIA TRIFASICACB AL 1 X 50 MM2 15 KV PROT</v>
      </c>
      <c r="AP49" t="s">
        <v>2072</v>
      </c>
      <c r="AQ49" t="s">
        <v>76</v>
      </c>
    </row>
    <row r="50" spans="41:43" x14ac:dyDescent="0.25">
      <c r="AO50" t="str">
        <f t="shared" si="1"/>
        <v>PROTEGIDAPRIMARIA TRIFASICACB AL 1 x 50 MM2 25 KV PROT</v>
      </c>
      <c r="AP50" t="s">
        <v>2072</v>
      </c>
      <c r="AQ50" t="s">
        <v>2060</v>
      </c>
    </row>
    <row r="51" spans="41:43" x14ac:dyDescent="0.25">
      <c r="AO51" t="str">
        <f t="shared" si="1"/>
        <v>SUBTERRANEA - RDSPRIMARIA MONOFASICACB CU 53,48 MM2 (1/0 AWG)</v>
      </c>
      <c r="AP51" t="s">
        <v>2073</v>
      </c>
      <c r="AQ51" t="s">
        <v>23</v>
      </c>
    </row>
    <row r="52" spans="41:43" x14ac:dyDescent="0.25">
      <c r="AO52" t="str">
        <f t="shared" si="1"/>
        <v>SUBTERRANEA - RDSPRIMARIA MONOFASICACB CU 67,42 MM2 (2/0 AWG)</v>
      </c>
      <c r="AP52" t="s">
        <v>2073</v>
      </c>
      <c r="AQ52" t="s">
        <v>24</v>
      </c>
    </row>
    <row r="53" spans="41:43" x14ac:dyDescent="0.25">
      <c r="AO53" t="str">
        <f t="shared" si="1"/>
        <v>SUBTERRANEA - RDSPRIMARIA TRIFASICACB CU 53,48 MM2 (1/0 AWG)</v>
      </c>
      <c r="AP53" t="s">
        <v>2074</v>
      </c>
      <c r="AQ53" t="s">
        <v>23</v>
      </c>
    </row>
    <row r="54" spans="41:43" x14ac:dyDescent="0.25">
      <c r="AO54" t="str">
        <f t="shared" si="1"/>
        <v>SUBTERRANEA - RDSPRIMARIA TRIFASICACB CU 67,42 MM2 (2/0 AWG)</v>
      </c>
      <c r="AP54" t="s">
        <v>2074</v>
      </c>
      <c r="AQ54" t="s">
        <v>24</v>
      </c>
    </row>
    <row r="55" spans="41:43" x14ac:dyDescent="0.25">
      <c r="AO55" t="str">
        <f t="shared" si="1"/>
        <v>SUBTERRANEA - RDSSECUNDARIA BIFASICACB CU 13,00 MM2 (6 AWG)</v>
      </c>
      <c r="AP55" t="s">
        <v>2075</v>
      </c>
      <c r="AQ55" t="s">
        <v>58</v>
      </c>
    </row>
    <row r="56" spans="41:43" x14ac:dyDescent="0.25">
      <c r="AO56" t="str">
        <f t="shared" si="1"/>
        <v>SUBTERRANEA - RDSSECUNDARIA BIFASICACB CU 53,48 MM2 (1/0 AWG)</v>
      </c>
      <c r="AP56" t="s">
        <v>2075</v>
      </c>
      <c r="AQ56" t="s">
        <v>23</v>
      </c>
    </row>
    <row r="57" spans="41:43" x14ac:dyDescent="0.25">
      <c r="AO57" t="str">
        <f t="shared" si="1"/>
        <v>SUBTERRANEA - RDSSECUNDARIA BIFASICACB CU 67,42 MM2 (2/0 AWG)</v>
      </c>
      <c r="AP57" t="s">
        <v>2075</v>
      </c>
      <c r="AQ57" t="s">
        <v>24</v>
      </c>
    </row>
    <row r="58" spans="41:43" x14ac:dyDescent="0.25">
      <c r="AO58" t="str">
        <f t="shared" si="1"/>
        <v>SUBTERRANEA - RDSSECUNDARIA MONOFASICACB CU 13,00 MM2 (6 AWG)</v>
      </c>
      <c r="AP58" t="s">
        <v>2076</v>
      </c>
      <c r="AQ58" t="s">
        <v>58</v>
      </c>
    </row>
    <row r="59" spans="41:43" x14ac:dyDescent="0.25">
      <c r="AO59" t="str">
        <f t="shared" si="1"/>
        <v>SUBTERRANEA - RDSSECUNDARIA MONOFASICACB CU 53,48 MM2 (1/0 AWG)</v>
      </c>
      <c r="AP59" t="s">
        <v>2076</v>
      </c>
      <c r="AQ59" t="s">
        <v>23</v>
      </c>
    </row>
    <row r="60" spans="41:43" x14ac:dyDescent="0.25">
      <c r="AO60" t="str">
        <f t="shared" si="1"/>
        <v>SUBTERRANEA - RDSSECUNDARIA MONOFASICACB CU 67,42 MM2 (2/0 AWG)</v>
      </c>
      <c r="AP60" t="s">
        <v>2076</v>
      </c>
      <c r="AQ60" t="s">
        <v>24</v>
      </c>
    </row>
    <row r="61" spans="41:43" x14ac:dyDescent="0.25">
      <c r="AO61" t="str">
        <f t="shared" si="1"/>
        <v>SUBTERRANEA - RDSSECUNDARIA TRIFASICACB CU 13,00 MM2 (6 AWG)</v>
      </c>
      <c r="AP61" t="s">
        <v>2077</v>
      </c>
      <c r="AQ61" t="s">
        <v>58</v>
      </c>
    </row>
    <row r="62" spans="41:43" x14ac:dyDescent="0.25">
      <c r="AO62" t="str">
        <f t="shared" si="1"/>
        <v>SUBTERRANEA - RDSSECUNDARIA TRIFASICACB CU 53,48 MM2 (1/0 AWG)</v>
      </c>
      <c r="AP62" t="s">
        <v>2077</v>
      </c>
      <c r="AQ62" t="s">
        <v>23</v>
      </c>
    </row>
    <row r="63" spans="41:43" x14ac:dyDescent="0.25">
      <c r="AO63" t="str">
        <f t="shared" si="1"/>
        <v>SUBTERRANEA - RDSSECUNDARIA TRIFASICACB CU 67,42 MM2 (2/0 AWG)</v>
      </c>
      <c r="AP63" t="s">
        <v>2077</v>
      </c>
      <c r="AQ63" t="s">
        <v>24</v>
      </c>
    </row>
    <row r="64" spans="41:43" x14ac:dyDescent="0.25">
      <c r="AO64" t="str">
        <f t="shared" si="1"/>
        <v>CONVENCIONALPRIMARIA TRIFASICACB CA 107,2 MM2 (4/0 AWG)</v>
      </c>
      <c r="AP64" t="s">
        <v>2065</v>
      </c>
      <c r="AQ64" t="s">
        <v>30</v>
      </c>
    </row>
    <row r="65" spans="41:43" x14ac:dyDescent="0.25">
      <c r="AO65" t="str">
        <f t="shared" si="1"/>
        <v>CONVENCIONALPRIMARIA TRIFASICACB CA 13,30 MM2 (6 AWG)</v>
      </c>
      <c r="AP65" t="s">
        <v>2065</v>
      </c>
      <c r="AQ65" t="s">
        <v>3</v>
      </c>
    </row>
    <row r="66" spans="41:43" x14ac:dyDescent="0.25">
      <c r="AO66" t="str">
        <f t="shared" si="1"/>
        <v>CONVENCIONALPRIMARIA TRIFASICACB CA 170,5 MM2 (336,4 MCM)</v>
      </c>
      <c r="AP66" t="s">
        <v>2065</v>
      </c>
      <c r="AQ66" t="s">
        <v>4</v>
      </c>
    </row>
    <row r="67" spans="41:43" x14ac:dyDescent="0.25">
      <c r="AO67" t="str">
        <f t="shared" si="1"/>
        <v>CONVENCIONALPRIMARIA TRIFASICACB CA 21 MM2 (4 AWG)</v>
      </c>
      <c r="AP67" t="s">
        <v>2065</v>
      </c>
      <c r="AQ67" t="s">
        <v>5</v>
      </c>
    </row>
    <row r="68" spans="41:43" x14ac:dyDescent="0.25">
      <c r="AO68" t="str">
        <f t="shared" ref="AO68:AO131" si="2">_xlfn.CONCAT(AP68:AQ68)</f>
        <v>CONVENCIONALPRIMARIA TRIFASICACB CA 33,6 MM2 (2 AWG)</v>
      </c>
      <c r="AP68" t="s">
        <v>2065</v>
      </c>
      <c r="AQ68" t="s">
        <v>6</v>
      </c>
    </row>
    <row r="69" spans="41:43" x14ac:dyDescent="0.25">
      <c r="AO69" t="str">
        <f t="shared" si="2"/>
        <v>CONVENCIONALPRIMARIA TRIFASICACB CA 53,5 MM2 (1/0 AWG)</v>
      </c>
      <c r="AP69" t="s">
        <v>2065</v>
      </c>
      <c r="AQ69" t="s">
        <v>7</v>
      </c>
    </row>
    <row r="70" spans="41:43" x14ac:dyDescent="0.25">
      <c r="AO70" t="str">
        <f t="shared" si="2"/>
        <v>CONVENCIONALPRIMARIA TRIFASICACB CA 85,03 MM2 (3/0 AWG)</v>
      </c>
      <c r="AP70" t="s">
        <v>2065</v>
      </c>
      <c r="AQ70" t="s">
        <v>8</v>
      </c>
    </row>
    <row r="71" spans="41:43" x14ac:dyDescent="0.25">
      <c r="AO71" t="str">
        <f t="shared" si="2"/>
        <v>CONVENCIONALPRIMARIA TRIFASICACB CAA 107,2 MM2 (ACSR 4/0 AWG)</v>
      </c>
      <c r="AP71" t="s">
        <v>2065</v>
      </c>
      <c r="AQ71" t="s">
        <v>9</v>
      </c>
    </row>
    <row r="72" spans="41:43" x14ac:dyDescent="0.25">
      <c r="AO72" t="str">
        <f t="shared" si="2"/>
        <v>CONVENCIONALPRIMARIA TRIFASICACB CAA 135,2 MM2 (ACSR 266,8 MCM)</v>
      </c>
      <c r="AP72" t="s">
        <v>2065</v>
      </c>
      <c r="AQ72" t="s">
        <v>10</v>
      </c>
    </row>
    <row r="73" spans="41:43" x14ac:dyDescent="0.25">
      <c r="AO73" t="str">
        <f t="shared" si="2"/>
        <v>CONVENCIONALPRIMARIA TRIFASICACB CAA 170,5 MM2 (ACSR 336,4 MCM)</v>
      </c>
      <c r="AP73" t="s">
        <v>2065</v>
      </c>
      <c r="AQ73" t="s">
        <v>2039</v>
      </c>
    </row>
    <row r="74" spans="41:43" x14ac:dyDescent="0.25">
      <c r="AO74" t="str">
        <f t="shared" si="2"/>
        <v>CONVENCIONALPRIMARIA TRIFASICACB CAA 21 MM2 (ACSR 4 AWG)</v>
      </c>
      <c r="AP74" t="s">
        <v>2065</v>
      </c>
      <c r="AQ74" t="s">
        <v>2040</v>
      </c>
    </row>
    <row r="75" spans="41:43" x14ac:dyDescent="0.25">
      <c r="AO75" t="str">
        <f t="shared" si="2"/>
        <v>CONVENCIONALPRIMARIA TRIFASICACB CAA 241,7 MM3</v>
      </c>
      <c r="AP75" t="s">
        <v>2065</v>
      </c>
      <c r="AQ75" t="s">
        <v>2052</v>
      </c>
    </row>
    <row r="76" spans="41:43" x14ac:dyDescent="0.25">
      <c r="AO76" t="str">
        <f t="shared" si="2"/>
        <v>CONVENCIONALPRIMARIA TRIFASICACB CAA 322,2 MM2 (ACSR 636 MCM)</v>
      </c>
      <c r="AP76" t="s">
        <v>2065</v>
      </c>
      <c r="AQ76" t="s">
        <v>2042</v>
      </c>
    </row>
    <row r="77" spans="41:43" x14ac:dyDescent="0.25">
      <c r="AO77" t="str">
        <f t="shared" si="2"/>
        <v>CONVENCIONALPRIMARIA TRIFASICACB CAA 33,6 MM2 (ACSR 2 AWG)</v>
      </c>
      <c r="AP77" t="s">
        <v>2065</v>
      </c>
      <c r="AQ77" t="s">
        <v>15</v>
      </c>
    </row>
    <row r="78" spans="41:43" x14ac:dyDescent="0.25">
      <c r="AO78" t="str">
        <f t="shared" si="2"/>
        <v>CONVENCIONALPRIMARIA TRIFASICACB CAA 53,5 MM2 (ACSR 1/0 AWG)</v>
      </c>
      <c r="AP78" t="s">
        <v>2065</v>
      </c>
      <c r="AQ78" t="s">
        <v>16</v>
      </c>
    </row>
    <row r="79" spans="41:43" x14ac:dyDescent="0.25">
      <c r="AO79" t="str">
        <f t="shared" si="2"/>
        <v>CONVENCIONALPRIMARIA TRIFASICACB CAA 67,4 MM2 (ACSR 2/0 AWG)</v>
      </c>
      <c r="AP79" t="s">
        <v>2065</v>
      </c>
      <c r="AQ79" t="s">
        <v>17</v>
      </c>
    </row>
    <row r="80" spans="41:43" x14ac:dyDescent="0.25">
      <c r="AO80" t="str">
        <f t="shared" si="2"/>
        <v>CONVENCIONALPRIMARIA TRIFASICACB CAA 85,03 MM2 (ACSR 3/0 AWG)</v>
      </c>
      <c r="AP80" t="s">
        <v>2065</v>
      </c>
      <c r="AQ80" t="s">
        <v>18</v>
      </c>
    </row>
    <row r="81" spans="41:43" x14ac:dyDescent="0.25">
      <c r="AO81" t="str">
        <f t="shared" si="2"/>
        <v>CONVENCIONALPRIMARIA TRIFASICACB CU 107,00 MM2 (4/0 AWG)</v>
      </c>
      <c r="AP81" t="s">
        <v>2065</v>
      </c>
      <c r="AQ81" t="s">
        <v>19</v>
      </c>
    </row>
    <row r="82" spans="41:43" x14ac:dyDescent="0.25">
      <c r="AO82" t="str">
        <f t="shared" si="2"/>
        <v>CONVENCIONALPRIMARIA TRIFASICACB CU 13,30 MM2 (6 AWG)</v>
      </c>
      <c r="AP82" t="s">
        <v>2065</v>
      </c>
      <c r="AQ82" t="s">
        <v>20</v>
      </c>
    </row>
    <row r="83" spans="41:43" x14ac:dyDescent="0.25">
      <c r="AO83" t="str">
        <f t="shared" si="2"/>
        <v>CONVENCIONALPRIMARIA TRIFASICACB CU 21,15 MM2 (4 AWG)</v>
      </c>
      <c r="AP83" t="s">
        <v>2065</v>
      </c>
      <c r="AQ83" t="s">
        <v>21</v>
      </c>
    </row>
    <row r="84" spans="41:43" x14ac:dyDescent="0.25">
      <c r="AO84" t="str">
        <f t="shared" si="2"/>
        <v>CONVENCIONALPRIMARIA TRIFASICACB CU 33,63 MM2 (2 AWG)</v>
      </c>
      <c r="AP84" t="s">
        <v>2065</v>
      </c>
      <c r="AQ84" t="s">
        <v>22</v>
      </c>
    </row>
    <row r="85" spans="41:43" x14ac:dyDescent="0.25">
      <c r="AO85" t="str">
        <f t="shared" si="2"/>
        <v>CONVENCIONALPRIMARIA TRIFASICACB CU 53,48 MM2 (1/0 AWG)</v>
      </c>
      <c r="AP85" t="s">
        <v>2065</v>
      </c>
      <c r="AQ85" t="s">
        <v>23</v>
      </c>
    </row>
    <row r="86" spans="41:43" x14ac:dyDescent="0.25">
      <c r="AO86" t="str">
        <f t="shared" si="2"/>
        <v>CONVENCIONALPRIMARIA TRIFASICACB CU 67,42 MM2 (2/0 AWG)</v>
      </c>
      <c r="AP86" t="s">
        <v>2065</v>
      </c>
      <c r="AQ86" t="s">
        <v>24</v>
      </c>
    </row>
    <row r="87" spans="41:43" x14ac:dyDescent="0.25">
      <c r="AO87" t="str">
        <f t="shared" si="2"/>
        <v>CONVENCIONALPRIMARIA TRIFASICACB CU 8,37 MM2 (8 AWG)</v>
      </c>
      <c r="AP87" t="s">
        <v>2065</v>
      </c>
      <c r="AQ87" t="s">
        <v>25</v>
      </c>
    </row>
    <row r="88" spans="41:43" x14ac:dyDescent="0.25">
      <c r="AO88" t="str">
        <f t="shared" si="2"/>
        <v>CONVENCIONALSECUNDARIA BIFASICACB CA 107,2 MM2 (4/0 AWG)</v>
      </c>
      <c r="AP88" t="s">
        <v>2066</v>
      </c>
      <c r="AQ88" t="s">
        <v>30</v>
      </c>
    </row>
    <row r="89" spans="41:43" x14ac:dyDescent="0.25">
      <c r="AO89" t="str">
        <f t="shared" si="2"/>
        <v>CONVENCIONALSECUNDARIA BIFASICACB CA 13,30 MM2 (6 AWG)</v>
      </c>
      <c r="AP89" t="s">
        <v>2066</v>
      </c>
      <c r="AQ89" t="s">
        <v>3</v>
      </c>
    </row>
    <row r="90" spans="41:43" x14ac:dyDescent="0.25">
      <c r="AO90" t="str">
        <f t="shared" si="2"/>
        <v>CONVENCIONALSECUNDARIA BIFASICACB CA 21 MM2 (4 AWG)</v>
      </c>
      <c r="AP90" t="s">
        <v>2066</v>
      </c>
      <c r="AQ90" t="s">
        <v>5</v>
      </c>
    </row>
    <row r="91" spans="41:43" x14ac:dyDescent="0.25">
      <c r="AO91" t="str">
        <f t="shared" si="2"/>
        <v>CONVENCIONALSECUNDARIA BIFASICACB CA 33,6 MM2 (2 AWG)</v>
      </c>
      <c r="AP91" t="s">
        <v>2066</v>
      </c>
      <c r="AQ91" t="s">
        <v>6</v>
      </c>
    </row>
    <row r="92" spans="41:43" x14ac:dyDescent="0.25">
      <c r="AO92" t="str">
        <f t="shared" si="2"/>
        <v>CONVENCIONALSECUNDARIA BIFASICACB CA 53,5 MM2 (1/0 AWG)</v>
      </c>
      <c r="AP92" t="s">
        <v>2066</v>
      </c>
      <c r="AQ92" t="s">
        <v>7</v>
      </c>
    </row>
    <row r="93" spans="41:43" x14ac:dyDescent="0.25">
      <c r="AO93" t="str">
        <f t="shared" si="2"/>
        <v>CONVENCIONALSECUNDARIA BIFASICACB CA 85,03 MM2 (3/0 AWG)</v>
      </c>
      <c r="AP93" t="s">
        <v>2066</v>
      </c>
      <c r="AQ93" t="s">
        <v>8</v>
      </c>
    </row>
    <row r="94" spans="41:43" x14ac:dyDescent="0.25">
      <c r="AO94" t="str">
        <f t="shared" si="2"/>
        <v>CONVENCIONALSECUNDARIA BIFASICACB CAA 107,2 MM2 (ACSR 4/0 AWG)</v>
      </c>
      <c r="AP94" t="s">
        <v>2066</v>
      </c>
      <c r="AQ94" t="s">
        <v>9</v>
      </c>
    </row>
    <row r="95" spans="41:43" x14ac:dyDescent="0.25">
      <c r="AO95" t="str">
        <f t="shared" si="2"/>
        <v>CONVENCIONALSECUNDARIA BIFASICACB CAA 135,2 MM2 (ACSR 266,8 MCM)</v>
      </c>
      <c r="AP95" t="s">
        <v>2066</v>
      </c>
      <c r="AQ95" t="s">
        <v>10</v>
      </c>
    </row>
    <row r="96" spans="41:43" x14ac:dyDescent="0.25">
      <c r="AO96" t="str">
        <f t="shared" si="2"/>
        <v>CONVENCIONALSECUNDARIA BIFASICACB CAA 21 MM2 (ACSR 4 AWG)</v>
      </c>
      <c r="AP96" t="s">
        <v>2066</v>
      </c>
      <c r="AQ96" t="s">
        <v>2040</v>
      </c>
    </row>
    <row r="97" spans="41:43" x14ac:dyDescent="0.25">
      <c r="AO97" t="str">
        <f t="shared" si="2"/>
        <v>CONVENCIONALSECUNDARIA BIFASICACB CAA 241,7 MM4</v>
      </c>
      <c r="AP97" t="s">
        <v>2066</v>
      </c>
      <c r="AQ97" t="s">
        <v>2053</v>
      </c>
    </row>
    <row r="98" spans="41:43" x14ac:dyDescent="0.25">
      <c r="AO98" t="str">
        <f t="shared" si="2"/>
        <v>CONVENCIONALSECUNDARIA BIFASICACB CAA 322,2 MM2 (ACSR 636 MCM)</v>
      </c>
      <c r="AP98" t="s">
        <v>2066</v>
      </c>
      <c r="AQ98" t="s">
        <v>2042</v>
      </c>
    </row>
    <row r="99" spans="41:43" x14ac:dyDescent="0.25">
      <c r="AO99" t="str">
        <f t="shared" si="2"/>
        <v>CONVENCIONALSECUNDARIA BIFASICACB CAA 33,6 MM2 (ACSR 2 AWG)</v>
      </c>
      <c r="AP99" t="s">
        <v>2066</v>
      </c>
      <c r="AQ99" t="s">
        <v>15</v>
      </c>
    </row>
    <row r="100" spans="41:43" x14ac:dyDescent="0.25">
      <c r="AO100" t="str">
        <f t="shared" si="2"/>
        <v>CONVENCIONALSECUNDARIA BIFASICACB CAA 53,5 MM2 (ACSR 1/0 AWG)</v>
      </c>
      <c r="AP100" t="s">
        <v>2066</v>
      </c>
      <c r="AQ100" t="s">
        <v>16</v>
      </c>
    </row>
    <row r="101" spans="41:43" x14ac:dyDescent="0.25">
      <c r="AO101" t="str">
        <f t="shared" si="2"/>
        <v>CONVENCIONALSECUNDARIA BIFASICACB CAA 67,4 MM2 (ACSR 2/0 AWG)</v>
      </c>
      <c r="AP101" t="s">
        <v>2066</v>
      </c>
      <c r="AQ101" t="s">
        <v>17</v>
      </c>
    </row>
    <row r="102" spans="41:43" x14ac:dyDescent="0.25">
      <c r="AO102" t="str">
        <f t="shared" si="2"/>
        <v>CONVENCIONALSECUNDARIA BIFASICACB CAA 85,03 MM2 (ACSR 3/0 AWG)</v>
      </c>
      <c r="AP102" t="s">
        <v>2066</v>
      </c>
      <c r="AQ102" t="s">
        <v>18</v>
      </c>
    </row>
    <row r="103" spans="41:43" x14ac:dyDescent="0.25">
      <c r="AO103" t="str">
        <f t="shared" si="2"/>
        <v>CONVENCIONALSECUNDARIA BIFASICACB CU 107,00 MM2 (4/0 AWG)</v>
      </c>
      <c r="AP103" t="s">
        <v>2066</v>
      </c>
      <c r="AQ103" t="s">
        <v>19</v>
      </c>
    </row>
    <row r="104" spans="41:43" x14ac:dyDescent="0.25">
      <c r="AO104" t="str">
        <f t="shared" si="2"/>
        <v>CONVENCIONALSECUNDARIA BIFASICACB CU 13,30 MM2 (6 AWG)</v>
      </c>
      <c r="AP104" t="s">
        <v>2066</v>
      </c>
      <c r="AQ104" t="s">
        <v>20</v>
      </c>
    </row>
    <row r="105" spans="41:43" x14ac:dyDescent="0.25">
      <c r="AO105" t="str">
        <f t="shared" si="2"/>
        <v>CONVENCIONALSECUNDARIA BIFASICACB CU 21,15 MM2 (4 AWG)</v>
      </c>
      <c r="AP105" t="s">
        <v>2066</v>
      </c>
      <c r="AQ105" t="s">
        <v>21</v>
      </c>
    </row>
    <row r="106" spans="41:43" x14ac:dyDescent="0.25">
      <c r="AO106" t="str">
        <f t="shared" si="2"/>
        <v>CONVENCIONALSECUNDARIA BIFASICACB CU 33,63 MM2 (2 AWG)</v>
      </c>
      <c r="AP106" t="s">
        <v>2066</v>
      </c>
      <c r="AQ106" t="s">
        <v>22</v>
      </c>
    </row>
    <row r="107" spans="41:43" x14ac:dyDescent="0.25">
      <c r="AO107" t="str">
        <f t="shared" si="2"/>
        <v>CONVENCIONALSECUNDARIA BIFASICACB CU 53,48 MM2 (1/0 AWG)</v>
      </c>
      <c r="AP107" t="s">
        <v>2066</v>
      </c>
      <c r="AQ107" t="s">
        <v>23</v>
      </c>
    </row>
    <row r="108" spans="41:43" x14ac:dyDescent="0.25">
      <c r="AO108" t="str">
        <f t="shared" si="2"/>
        <v>CONVENCIONALSECUNDARIA BIFASICACB CU 67,42 MM2 (2/0 AWG)</v>
      </c>
      <c r="AP108" t="s">
        <v>2066</v>
      </c>
      <c r="AQ108" t="s">
        <v>24</v>
      </c>
    </row>
    <row r="109" spans="41:43" x14ac:dyDescent="0.25">
      <c r="AO109" t="str">
        <f t="shared" si="2"/>
        <v>CONVENCIONALSECUNDARIA BIFASICACB CU 8,37 MM2 (8 AWG)</v>
      </c>
      <c r="AP109" t="s">
        <v>2066</v>
      </c>
      <c r="AQ109" t="s">
        <v>25</v>
      </c>
    </row>
    <row r="110" spans="41:43" x14ac:dyDescent="0.25">
      <c r="AO110" t="str">
        <f t="shared" si="2"/>
        <v>CONVENCIONALSECUNDARIA MONOFASICACABO AÇO 3N5 (9,93MM) ALUMINIZADO</v>
      </c>
      <c r="AP110" t="s">
        <v>2067</v>
      </c>
      <c r="AQ110" t="s">
        <v>2054</v>
      </c>
    </row>
    <row r="111" spans="41:43" x14ac:dyDescent="0.25">
      <c r="AO111" t="str">
        <f t="shared" si="2"/>
        <v>CONVENCIONALSECUNDARIA MONOFASICACB ACO 6,4MM</v>
      </c>
      <c r="AP111" t="s">
        <v>2067</v>
      </c>
      <c r="AQ111" t="s">
        <v>2055</v>
      </c>
    </row>
    <row r="112" spans="41:43" x14ac:dyDescent="0.25">
      <c r="AO112" t="str">
        <f t="shared" si="2"/>
        <v>CONVENCIONALSECUNDARIA MONOFASICACB CA 107,2 MM2 (4/0 AWG)</v>
      </c>
      <c r="AP112" t="s">
        <v>2067</v>
      </c>
      <c r="AQ112" t="s">
        <v>30</v>
      </c>
    </row>
    <row r="113" spans="41:43" x14ac:dyDescent="0.25">
      <c r="AO113" t="str">
        <f t="shared" si="2"/>
        <v>CONVENCIONALSECUNDARIA MONOFASICACB CA 13,30 MM2 (6 AWG)</v>
      </c>
      <c r="AP113" t="s">
        <v>2067</v>
      </c>
      <c r="AQ113" t="s">
        <v>3</v>
      </c>
    </row>
    <row r="114" spans="41:43" x14ac:dyDescent="0.25">
      <c r="AO114" t="str">
        <f t="shared" si="2"/>
        <v>CONVENCIONALSECUNDARIA MONOFASICACB CA 21 MM2 (4 AWG)</v>
      </c>
      <c r="AP114" t="s">
        <v>2067</v>
      </c>
      <c r="AQ114" t="s">
        <v>5</v>
      </c>
    </row>
    <row r="115" spans="41:43" x14ac:dyDescent="0.25">
      <c r="AO115" t="str">
        <f t="shared" si="2"/>
        <v>CONVENCIONALSECUNDARIA MONOFASICACB CA 33,6 MM2 (2 AWG)</v>
      </c>
      <c r="AP115" t="s">
        <v>2067</v>
      </c>
      <c r="AQ115" t="s">
        <v>6</v>
      </c>
    </row>
    <row r="116" spans="41:43" x14ac:dyDescent="0.25">
      <c r="AO116" t="str">
        <f t="shared" si="2"/>
        <v>CONVENCIONALSECUNDARIA MONOFASICACB CA 53,5 MM2 (1/0 AWG)</v>
      </c>
      <c r="AP116" t="s">
        <v>2067</v>
      </c>
      <c r="AQ116" t="s">
        <v>7</v>
      </c>
    </row>
    <row r="117" spans="41:43" x14ac:dyDescent="0.25">
      <c r="AO117" t="str">
        <f t="shared" si="2"/>
        <v>CONVENCIONALSECUNDARIA MONOFASICACB CA 85,03 MM2 (3/0 AWG)</v>
      </c>
      <c r="AP117" t="s">
        <v>2067</v>
      </c>
      <c r="AQ117" t="s">
        <v>8</v>
      </c>
    </row>
    <row r="118" spans="41:43" x14ac:dyDescent="0.25">
      <c r="AO118" t="str">
        <f t="shared" si="2"/>
        <v>CONVENCIONALSECUNDARIA MONOFASICACB CAA 107,2 MM2 (ACSR 4/0 AWG)</v>
      </c>
      <c r="AP118" t="s">
        <v>2067</v>
      </c>
      <c r="AQ118" t="s">
        <v>9</v>
      </c>
    </row>
    <row r="119" spans="41:43" x14ac:dyDescent="0.25">
      <c r="AO119" t="str">
        <f t="shared" si="2"/>
        <v>CONVENCIONALSECUNDARIA MONOFASICACB CAA 135,2 MM2 (ACSR 266,8 MCM)</v>
      </c>
      <c r="AP119" t="s">
        <v>2067</v>
      </c>
      <c r="AQ119" t="s">
        <v>10</v>
      </c>
    </row>
    <row r="120" spans="41:43" x14ac:dyDescent="0.25">
      <c r="AO120" t="str">
        <f t="shared" si="2"/>
        <v>CONVENCIONALSECUNDARIA MONOFASICACB CAA 21 MM2 (ACSR 4 AWG)</v>
      </c>
      <c r="AP120" t="s">
        <v>2067</v>
      </c>
      <c r="AQ120" t="s">
        <v>2040</v>
      </c>
    </row>
    <row r="121" spans="41:43" x14ac:dyDescent="0.25">
      <c r="AO121" t="str">
        <f t="shared" si="2"/>
        <v>CONVENCIONALSECUNDARIA MONOFASICACB CAA 241,7 MM5</v>
      </c>
      <c r="AP121" t="s">
        <v>2067</v>
      </c>
      <c r="AQ121" t="s">
        <v>2056</v>
      </c>
    </row>
    <row r="122" spans="41:43" x14ac:dyDescent="0.25">
      <c r="AO122" t="str">
        <f t="shared" si="2"/>
        <v>CONVENCIONALSECUNDARIA MONOFASICACB CAA 322,2 MM2 (ACSR 636 MCM)</v>
      </c>
      <c r="AP122" t="s">
        <v>2067</v>
      </c>
      <c r="AQ122" t="s">
        <v>2042</v>
      </c>
    </row>
    <row r="123" spans="41:43" x14ac:dyDescent="0.25">
      <c r="AO123" t="str">
        <f t="shared" si="2"/>
        <v>CONVENCIONALSECUNDARIA MONOFASICACB CAA 33,6 MM2 (ACSR 2 AWG)</v>
      </c>
      <c r="AP123" t="s">
        <v>2067</v>
      </c>
      <c r="AQ123" t="s">
        <v>15</v>
      </c>
    </row>
    <row r="124" spans="41:43" x14ac:dyDescent="0.25">
      <c r="AO124" t="str">
        <f t="shared" si="2"/>
        <v>CONVENCIONALSECUNDARIA MONOFASICACB CAA 53,5 MM2 (ACSR 1/0 AWG)</v>
      </c>
      <c r="AP124" t="s">
        <v>2067</v>
      </c>
      <c r="AQ124" t="s">
        <v>16</v>
      </c>
    </row>
    <row r="125" spans="41:43" x14ac:dyDescent="0.25">
      <c r="AO125" t="str">
        <f t="shared" si="2"/>
        <v>CONVENCIONALSECUNDARIA MONOFASICACB CAA 67,4 MM2 (ACSR 2/0 AWG)</v>
      </c>
      <c r="AP125" t="s">
        <v>2067</v>
      </c>
      <c r="AQ125" t="s">
        <v>17</v>
      </c>
    </row>
    <row r="126" spans="41:43" x14ac:dyDescent="0.25">
      <c r="AO126" t="str">
        <f t="shared" si="2"/>
        <v>CONVENCIONALSECUNDARIA MONOFASICACB CAA 85,03 MM2 (ACSR 3/0 AWG)</v>
      </c>
      <c r="AP126" t="s">
        <v>2067</v>
      </c>
      <c r="AQ126" t="s">
        <v>18</v>
      </c>
    </row>
    <row r="127" spans="41:43" x14ac:dyDescent="0.25">
      <c r="AO127" t="str">
        <f t="shared" si="2"/>
        <v>CONVENCIONALSECUNDARIA MONOFASICACB CU 107,00 MM2 (4/0 AWG)</v>
      </c>
      <c r="AP127" t="s">
        <v>2067</v>
      </c>
      <c r="AQ127" t="s">
        <v>19</v>
      </c>
    </row>
    <row r="128" spans="41:43" x14ac:dyDescent="0.25">
      <c r="AO128" t="str">
        <f t="shared" si="2"/>
        <v>CONVENCIONALSECUNDARIA MONOFASICACB CU 13,30 MM2 (6 AWG)</v>
      </c>
      <c r="AP128" t="s">
        <v>2067</v>
      </c>
      <c r="AQ128" t="s">
        <v>20</v>
      </c>
    </row>
    <row r="129" spans="41:43" x14ac:dyDescent="0.25">
      <c r="AO129" t="str">
        <f t="shared" si="2"/>
        <v>CONVENCIONALSECUNDARIA MONOFASICACB CU 21,15 MM2 (4 AWG)</v>
      </c>
      <c r="AP129" t="s">
        <v>2067</v>
      </c>
      <c r="AQ129" t="s">
        <v>21</v>
      </c>
    </row>
    <row r="130" spans="41:43" x14ac:dyDescent="0.25">
      <c r="AO130" t="str">
        <f t="shared" si="2"/>
        <v>CONVENCIONALSECUNDARIA MONOFASICACB CU 33,63 MM2 (2 AWG)</v>
      </c>
      <c r="AP130" t="s">
        <v>2067</v>
      </c>
      <c r="AQ130" t="s">
        <v>22</v>
      </c>
    </row>
    <row r="131" spans="41:43" x14ac:dyDescent="0.25">
      <c r="AO131" t="str">
        <f t="shared" si="2"/>
        <v>CONVENCIONALSECUNDARIA MONOFASICACB CU 53,48 MM2 (1/0 AWG)</v>
      </c>
      <c r="AP131" t="s">
        <v>2067</v>
      </c>
      <c r="AQ131" t="s">
        <v>23</v>
      </c>
    </row>
    <row r="132" spans="41:43" x14ac:dyDescent="0.25">
      <c r="AO132" t="str">
        <f t="shared" ref="AO132:AO195" si="3">_xlfn.CONCAT(AP132:AQ132)</f>
        <v>CONVENCIONALSECUNDARIA MONOFASICACB CU 67,42 MM2 (2/0 AWG)</v>
      </c>
      <c r="AP132" t="s">
        <v>2067</v>
      </c>
      <c r="AQ132" t="s">
        <v>24</v>
      </c>
    </row>
    <row r="133" spans="41:43" x14ac:dyDescent="0.25">
      <c r="AO133" t="str">
        <f t="shared" si="3"/>
        <v>CONVENCIONALSECUNDARIA MONOFASICACB CU 8,37 MM2 (8 AWG)</v>
      </c>
      <c r="AP133" t="s">
        <v>2067</v>
      </c>
      <c r="AQ133" t="s">
        <v>25</v>
      </c>
    </row>
    <row r="134" spans="41:43" x14ac:dyDescent="0.25">
      <c r="AO134" t="str">
        <f t="shared" si="3"/>
        <v>CONVENCIONALSECUNDARIA MONOFASICAFIO ACO 1N2 (6,54MM) ALUMINIZADO</v>
      </c>
      <c r="AP134" t="s">
        <v>2067</v>
      </c>
      <c r="AQ134" t="s">
        <v>31</v>
      </c>
    </row>
    <row r="135" spans="41:43" x14ac:dyDescent="0.25">
      <c r="AO135" t="str">
        <f t="shared" si="3"/>
        <v>CONVENCIONALSECUNDARIA MONOFASICAFIO AÇO 1N5 (4,62MM) ALUMINIZADO</v>
      </c>
      <c r="AP135" t="s">
        <v>2067</v>
      </c>
      <c r="AQ135" t="s">
        <v>32</v>
      </c>
    </row>
    <row r="136" spans="41:43" x14ac:dyDescent="0.25">
      <c r="AO136" t="str">
        <f t="shared" si="3"/>
        <v>CONVENCIONALSECUNDARIA MONOFASICAFIO AÇO 1N5 (4,62MM) ALUMINIZADO COBERTO</v>
      </c>
      <c r="AP136" t="s">
        <v>2067</v>
      </c>
      <c r="AQ136" t="s">
        <v>33</v>
      </c>
    </row>
    <row r="137" spans="41:43" x14ac:dyDescent="0.25">
      <c r="AO137" t="str">
        <f t="shared" si="3"/>
        <v>CONVENCIONALSECUNDARIA - NEUTROCABO ACO 3N5 (9,93MM) ALUMINIZADO</v>
      </c>
      <c r="AP137" t="s">
        <v>2068</v>
      </c>
      <c r="AQ137" t="s">
        <v>2057</v>
      </c>
    </row>
    <row r="138" spans="41:43" x14ac:dyDescent="0.25">
      <c r="AO138" t="str">
        <f t="shared" si="3"/>
        <v>CONVENCIONALSECUNDARIA - NEUTROCB CA 107,2 MM2 (4/0 AWG)</v>
      </c>
      <c r="AP138" t="s">
        <v>2068</v>
      </c>
      <c r="AQ138" t="s">
        <v>30</v>
      </c>
    </row>
    <row r="139" spans="41:43" x14ac:dyDescent="0.25">
      <c r="AO139" t="str">
        <f t="shared" si="3"/>
        <v>CONVENCIONALSECUNDARIA - NEUTROCB CA 13,30 MM2 (6 AWG)</v>
      </c>
      <c r="AP139" t="s">
        <v>2068</v>
      </c>
      <c r="AQ139" t="s">
        <v>3</v>
      </c>
    </row>
    <row r="140" spans="41:43" x14ac:dyDescent="0.25">
      <c r="AO140" t="str">
        <f t="shared" si="3"/>
        <v>CONVENCIONALSECUNDARIA - NEUTROCB CA 170,5 MM2 (336,4 MCM)</v>
      </c>
      <c r="AP140" t="s">
        <v>2068</v>
      </c>
      <c r="AQ140" t="s">
        <v>4</v>
      </c>
    </row>
    <row r="141" spans="41:43" x14ac:dyDescent="0.25">
      <c r="AO141" t="str">
        <f t="shared" si="3"/>
        <v>CONVENCIONALSECUNDARIA - NEUTROCB CA 21 MM2 (4 AWG)</v>
      </c>
      <c r="AP141" t="s">
        <v>2068</v>
      </c>
      <c r="AQ141" t="s">
        <v>5</v>
      </c>
    </row>
    <row r="142" spans="41:43" x14ac:dyDescent="0.25">
      <c r="AO142" t="str">
        <f t="shared" si="3"/>
        <v>CONVENCIONALSECUNDARIA - NEUTROCB CA 33,6 MM2 (2 AWG)</v>
      </c>
      <c r="AP142" t="s">
        <v>2068</v>
      </c>
      <c r="AQ142" t="s">
        <v>6</v>
      </c>
    </row>
    <row r="143" spans="41:43" x14ac:dyDescent="0.25">
      <c r="AO143" t="str">
        <f t="shared" si="3"/>
        <v>CONVENCIONALSECUNDARIA - NEUTROCB CA 53,5 MM2 (1/0 AWG)</v>
      </c>
      <c r="AP143" t="s">
        <v>2068</v>
      </c>
      <c r="AQ143" t="s">
        <v>7</v>
      </c>
    </row>
    <row r="144" spans="41:43" x14ac:dyDescent="0.25">
      <c r="AO144" t="str">
        <f t="shared" si="3"/>
        <v>CONVENCIONALSECUNDARIA - NEUTROCB CA 85,03 MM2 (3/0 AWG)</v>
      </c>
      <c r="AP144" t="s">
        <v>2068</v>
      </c>
      <c r="AQ144" t="s">
        <v>8</v>
      </c>
    </row>
    <row r="145" spans="41:43" x14ac:dyDescent="0.25">
      <c r="AO145" t="str">
        <f t="shared" si="3"/>
        <v>CONVENCIONALSECUNDARIA - NEUTROCB CAA 107,2 MM2 (ACSR 4/0 AWG)</v>
      </c>
      <c r="AP145" t="s">
        <v>2068</v>
      </c>
      <c r="AQ145" t="s">
        <v>9</v>
      </c>
    </row>
    <row r="146" spans="41:43" x14ac:dyDescent="0.25">
      <c r="AO146" t="str">
        <f t="shared" si="3"/>
        <v>CONVENCIONALSECUNDARIA - NEUTROCB CAA 135,2 MM2 (ACSR 266,8 MCM)</v>
      </c>
      <c r="AP146" t="s">
        <v>2068</v>
      </c>
      <c r="AQ146" t="s">
        <v>10</v>
      </c>
    </row>
    <row r="147" spans="41:43" x14ac:dyDescent="0.25">
      <c r="AO147" t="str">
        <f t="shared" si="3"/>
        <v>CONVENCIONALSECUNDARIA - NEUTROCB CAA 170,5 MM2 (ACSR 336,4 MCM)</v>
      </c>
      <c r="AP147" t="s">
        <v>2068</v>
      </c>
      <c r="AQ147" t="s">
        <v>2039</v>
      </c>
    </row>
    <row r="148" spans="41:43" x14ac:dyDescent="0.25">
      <c r="AO148" t="str">
        <f t="shared" si="3"/>
        <v>CONVENCIONALSECUNDARIA - NEUTROCB CAA 21 MM2 (ACSR 4 AWG)</v>
      </c>
      <c r="AP148" t="s">
        <v>2068</v>
      </c>
      <c r="AQ148" t="s">
        <v>2040</v>
      </c>
    </row>
    <row r="149" spans="41:43" x14ac:dyDescent="0.25">
      <c r="AO149" t="str">
        <f t="shared" si="3"/>
        <v>CONVENCIONALSECUNDARIA - NEUTROCB CAA 241,7 MM6</v>
      </c>
      <c r="AP149" t="s">
        <v>2068</v>
      </c>
      <c r="AQ149" t="s">
        <v>2058</v>
      </c>
    </row>
    <row r="150" spans="41:43" x14ac:dyDescent="0.25">
      <c r="AO150" t="str">
        <f t="shared" si="3"/>
        <v>CONVENCIONALSECUNDARIA - NEUTROCB CAA 322,2 MM2 (ACSR 636 MCM)</v>
      </c>
      <c r="AP150" t="s">
        <v>2068</v>
      </c>
      <c r="AQ150" t="s">
        <v>2042</v>
      </c>
    </row>
    <row r="151" spans="41:43" x14ac:dyDescent="0.25">
      <c r="AO151" t="str">
        <f t="shared" si="3"/>
        <v>CONVENCIONALSECUNDARIA - NEUTROCB CAA 33,6 MM2 (ACSR 2 AWG)</v>
      </c>
      <c r="AP151" t="s">
        <v>2068</v>
      </c>
      <c r="AQ151" t="s">
        <v>15</v>
      </c>
    </row>
    <row r="152" spans="41:43" x14ac:dyDescent="0.25">
      <c r="AO152" t="str">
        <f t="shared" si="3"/>
        <v>CONVENCIONALSECUNDARIA - NEUTROCB CAA 53,5 MM2 (ACSR 1/0 AWG)</v>
      </c>
      <c r="AP152" t="s">
        <v>2068</v>
      </c>
      <c r="AQ152" t="s">
        <v>16</v>
      </c>
    </row>
    <row r="153" spans="41:43" x14ac:dyDescent="0.25">
      <c r="AO153" t="str">
        <f t="shared" si="3"/>
        <v>CONVENCIONALSECUNDARIA - NEUTROCB CAA 67,4 MM2 (ACSR 2/0 AWG)</v>
      </c>
      <c r="AP153" t="s">
        <v>2068</v>
      </c>
      <c r="AQ153" t="s">
        <v>17</v>
      </c>
    </row>
    <row r="154" spans="41:43" x14ac:dyDescent="0.25">
      <c r="AO154" t="str">
        <f t="shared" si="3"/>
        <v>CONVENCIONALSECUNDARIA - NEUTROCB CAA 85,03 MM2 (ACSR 3/0 AWG)</v>
      </c>
      <c r="AP154" t="s">
        <v>2068</v>
      </c>
      <c r="AQ154" t="s">
        <v>18</v>
      </c>
    </row>
    <row r="155" spans="41:43" x14ac:dyDescent="0.25">
      <c r="AO155" t="str">
        <f t="shared" si="3"/>
        <v>CONVENCIONALSECUNDARIA - NEUTROCB CU 107,00 MM2 (4/0 AWG)</v>
      </c>
      <c r="AP155" t="s">
        <v>2068</v>
      </c>
      <c r="AQ155" t="s">
        <v>19</v>
      </c>
    </row>
    <row r="156" spans="41:43" x14ac:dyDescent="0.25">
      <c r="AO156" t="str">
        <f t="shared" si="3"/>
        <v>CONVENCIONALSECUNDARIA - NEUTROCB CU 13,30 MM2 (6 AWG)</v>
      </c>
      <c r="AP156" t="s">
        <v>2068</v>
      </c>
      <c r="AQ156" t="s">
        <v>20</v>
      </c>
    </row>
    <row r="157" spans="41:43" x14ac:dyDescent="0.25">
      <c r="AO157" t="str">
        <f t="shared" si="3"/>
        <v>CONVENCIONALSECUNDARIA - NEUTROCB CU 21,15 MM2 (4 AWG)</v>
      </c>
      <c r="AP157" t="s">
        <v>2068</v>
      </c>
      <c r="AQ157" t="s">
        <v>21</v>
      </c>
    </row>
    <row r="158" spans="41:43" x14ac:dyDescent="0.25">
      <c r="AO158" t="str">
        <f t="shared" si="3"/>
        <v>CONVENCIONALSECUNDARIA - NEUTROCB CU 33,63 MM2 (2 AWG)</v>
      </c>
      <c r="AP158" t="s">
        <v>2068</v>
      </c>
      <c r="AQ158" t="s">
        <v>22</v>
      </c>
    </row>
    <row r="159" spans="41:43" x14ac:dyDescent="0.25">
      <c r="AO159" t="str">
        <f t="shared" si="3"/>
        <v>CONVENCIONALSECUNDARIA - NEUTROCB CU 53,48 MM2 (1/0 AWG)</v>
      </c>
      <c r="AP159" t="s">
        <v>2068</v>
      </c>
      <c r="AQ159" t="s">
        <v>23</v>
      </c>
    </row>
    <row r="160" spans="41:43" x14ac:dyDescent="0.25">
      <c r="AO160" t="str">
        <f t="shared" si="3"/>
        <v>CONVENCIONALSECUNDARIA - NEUTROCB CU 67,42 MM2 (2/0 AWG)</v>
      </c>
      <c r="AP160" t="s">
        <v>2068</v>
      </c>
      <c r="AQ160" t="s">
        <v>24</v>
      </c>
    </row>
    <row r="161" spans="41:43" x14ac:dyDescent="0.25">
      <c r="AO161" t="str">
        <f t="shared" si="3"/>
        <v>CONVENCIONALSECUNDARIA - NEUTROCB CU 8,37 MM2 (8 AWG)</v>
      </c>
      <c r="AP161" t="s">
        <v>2068</v>
      </c>
      <c r="AQ161" t="s">
        <v>25</v>
      </c>
    </row>
    <row r="162" spans="41:43" x14ac:dyDescent="0.25">
      <c r="AO162" t="str">
        <f t="shared" si="3"/>
        <v>CONVENCIONALSECUNDARIA - NEUTROFIO ACO 1N2 (6,54MM) ALUMINIZADO</v>
      </c>
      <c r="AP162" t="s">
        <v>2068</v>
      </c>
      <c r="AQ162" t="s">
        <v>31</v>
      </c>
    </row>
    <row r="163" spans="41:43" x14ac:dyDescent="0.25">
      <c r="AO163" t="str">
        <f t="shared" si="3"/>
        <v>CONVENCIONALSECUNDARIA - NEUTROFIO AÇO 1N5 (4,62MM) ALUMINIZADO</v>
      </c>
      <c r="AP163" t="s">
        <v>2068</v>
      </c>
      <c r="AQ163" t="s">
        <v>32</v>
      </c>
    </row>
    <row r="164" spans="41:43" x14ac:dyDescent="0.25">
      <c r="AO164" t="str">
        <f t="shared" si="3"/>
        <v>CONVENCIONALSECUNDARIA - NEUTROFIO AÇO 1N5 (4,62MM) ALUMINIZADO COBERTO</v>
      </c>
      <c r="AP164" t="s">
        <v>2068</v>
      </c>
      <c r="AQ164" t="s">
        <v>33</v>
      </c>
    </row>
    <row r="165" spans="41:43" x14ac:dyDescent="0.25">
      <c r="AO165" t="str">
        <f t="shared" si="3"/>
        <v>ISOLADASUBTERRANEA BIFASICACB AL 1 X 120 MM2 1 KV</v>
      </c>
      <c r="AP165" t="s">
        <v>2078</v>
      </c>
      <c r="AQ165" t="s">
        <v>2059</v>
      </c>
    </row>
    <row r="166" spans="41:43" x14ac:dyDescent="0.25">
      <c r="AO166" t="str">
        <f t="shared" si="3"/>
        <v>ISOLADASUBTERRANEA BIFASICACB AL 1 X 16 MM2 1 KV</v>
      </c>
      <c r="AP166" t="s">
        <v>2078</v>
      </c>
      <c r="AQ166" t="s">
        <v>37</v>
      </c>
    </row>
    <row r="167" spans="41:43" x14ac:dyDescent="0.25">
      <c r="AO167" t="str">
        <f t="shared" si="3"/>
        <v>ISOLADASUBTERRANEA BIFASICACB AL 1 X 240 MM2 1 KV</v>
      </c>
      <c r="AP167" t="s">
        <v>2078</v>
      </c>
      <c r="AQ167" t="s">
        <v>39</v>
      </c>
    </row>
    <row r="168" spans="41:43" x14ac:dyDescent="0.25">
      <c r="AO168" t="str">
        <f t="shared" si="3"/>
        <v>ISOLADASUBTERRANEA BIFASICACB AL 1 X 25 MM2 1 KV</v>
      </c>
      <c r="AP168" t="s">
        <v>2078</v>
      </c>
      <c r="AQ168" t="s">
        <v>40</v>
      </c>
    </row>
    <row r="169" spans="41:43" x14ac:dyDescent="0.25">
      <c r="AO169" t="str">
        <f t="shared" si="3"/>
        <v>ISOLADASUBTERRANEA BIFASICACB AL 1 X 50 MM2 1 KV</v>
      </c>
      <c r="AP169" t="s">
        <v>2078</v>
      </c>
      <c r="AQ169" t="s">
        <v>43</v>
      </c>
    </row>
    <row r="170" spans="41:43" x14ac:dyDescent="0.25">
      <c r="AO170" t="str">
        <f t="shared" si="3"/>
        <v>ISOLADASUBTERRANEA BIFASICACB AL 1 X 70 MM2 1 KV</v>
      </c>
      <c r="AP170" t="s">
        <v>2078</v>
      </c>
      <c r="AQ170" t="s">
        <v>46</v>
      </c>
    </row>
    <row r="171" spans="41:43" x14ac:dyDescent="0.25">
      <c r="AO171" t="str">
        <f t="shared" si="3"/>
        <v>ISOLADASUBTERRANEA BIFASICAFIO AL 10MM2 1KV XLPE</v>
      </c>
      <c r="AP171" t="s">
        <v>2078</v>
      </c>
      <c r="AQ171" t="s">
        <v>70</v>
      </c>
    </row>
    <row r="172" spans="41:43" x14ac:dyDescent="0.25">
      <c r="AO172" t="str">
        <f t="shared" si="3"/>
        <v>ISOLADASUBTERRANEA TRIFASICACB AL 1 X 120 MM2 1 KV</v>
      </c>
      <c r="AP172" t="s">
        <v>2080</v>
      </c>
      <c r="AQ172" t="s">
        <v>2059</v>
      </c>
    </row>
    <row r="173" spans="41:43" x14ac:dyDescent="0.25">
      <c r="AO173" t="str">
        <f t="shared" si="3"/>
        <v>ISOLADASUBTERRANEA TRIFASICACB AL 1 X 16 MM2 1 KV</v>
      </c>
      <c r="AP173" t="s">
        <v>2080</v>
      </c>
      <c r="AQ173" t="s">
        <v>37</v>
      </c>
    </row>
    <row r="174" spans="41:43" x14ac:dyDescent="0.25">
      <c r="AO174" t="str">
        <f t="shared" si="3"/>
        <v>ISOLADASUBTERRANEA TRIFASICACB AL 1 X 240 MM2 1 KV</v>
      </c>
      <c r="AP174" t="s">
        <v>2080</v>
      </c>
      <c r="AQ174" t="s">
        <v>39</v>
      </c>
    </row>
    <row r="175" spans="41:43" x14ac:dyDescent="0.25">
      <c r="AO175" t="str">
        <f t="shared" si="3"/>
        <v>ISOLADASUBTERRANEA TRIFASICACB AL 1 X 25 MM2 1 KV</v>
      </c>
      <c r="AP175" t="s">
        <v>2080</v>
      </c>
      <c r="AQ175" t="s">
        <v>40</v>
      </c>
    </row>
    <row r="176" spans="41:43" x14ac:dyDescent="0.25">
      <c r="AO176" t="str">
        <f t="shared" si="3"/>
        <v>ISOLADASUBTERRANEA TRIFASICACB AL 1 X 50 MM2 1 KV</v>
      </c>
      <c r="AP176" t="s">
        <v>2080</v>
      </c>
      <c r="AQ176" t="s">
        <v>43</v>
      </c>
    </row>
    <row r="177" spans="41:43" x14ac:dyDescent="0.25">
      <c r="AO177" t="str">
        <f t="shared" si="3"/>
        <v>ISOLADASUBTERRANEA TRIFASICACB AL 1 X 70 MM2 1 KV</v>
      </c>
      <c r="AP177" t="s">
        <v>2080</v>
      </c>
      <c r="AQ177" t="s">
        <v>46</v>
      </c>
    </row>
    <row r="178" spans="41:43" x14ac:dyDescent="0.25">
      <c r="AO178" t="str">
        <f t="shared" si="3"/>
        <v>ISOLADASUBTERRANEA TRIFASICAFIO AL 10MM2 1KV XLPE</v>
      </c>
      <c r="AP178" t="s">
        <v>2080</v>
      </c>
      <c r="AQ178" t="s">
        <v>70</v>
      </c>
    </row>
    <row r="179" spans="41:43" x14ac:dyDescent="0.25">
      <c r="AO179" t="str">
        <f t="shared" si="3"/>
        <v>ISOLADASUBTERRANEA MONOFASICACB AL 1 X 120 MM2 1 KV</v>
      </c>
      <c r="AP179" t="s">
        <v>2079</v>
      </c>
      <c r="AQ179" t="s">
        <v>2059</v>
      </c>
    </row>
    <row r="180" spans="41:43" x14ac:dyDescent="0.25">
      <c r="AO180" t="str">
        <f t="shared" si="3"/>
        <v>ISOLADASUBTERRANEA MONOFASICACB AL 1 X 16 MM2 1 KV</v>
      </c>
      <c r="AP180" t="s">
        <v>2079</v>
      </c>
      <c r="AQ180" t="s">
        <v>37</v>
      </c>
    </row>
    <row r="181" spans="41:43" x14ac:dyDescent="0.25">
      <c r="AO181" t="str">
        <f t="shared" si="3"/>
        <v>ISOLADASUBTERRANEA MONOFASICACB AL 1 X 240 MM2 1 KV</v>
      </c>
      <c r="AP181" t="s">
        <v>2079</v>
      </c>
      <c r="AQ181" t="s">
        <v>39</v>
      </c>
    </row>
    <row r="182" spans="41:43" x14ac:dyDescent="0.25">
      <c r="AO182" t="str">
        <f t="shared" si="3"/>
        <v>ISOLADASUBTERRANEA MONOFASICACB AL 1 X 25 MM2 1 KV</v>
      </c>
      <c r="AP182" t="s">
        <v>2079</v>
      </c>
      <c r="AQ182" t="s">
        <v>40</v>
      </c>
    </row>
    <row r="183" spans="41:43" x14ac:dyDescent="0.25">
      <c r="AO183" t="str">
        <f t="shared" si="3"/>
        <v>ISOLADASUBTERRANEA MONOFASICACB AL 1 X 50 MM2 1 KV</v>
      </c>
      <c r="AP183" t="s">
        <v>2079</v>
      </c>
      <c r="AQ183" t="s">
        <v>43</v>
      </c>
    </row>
    <row r="184" spans="41:43" x14ac:dyDescent="0.25">
      <c r="AO184" t="str">
        <f t="shared" si="3"/>
        <v>ISOLADASUBTERRANEA MONOFASICACB AL 1 X 70 MM2 1 KV</v>
      </c>
      <c r="AP184" t="s">
        <v>2079</v>
      </c>
      <c r="AQ184" t="s">
        <v>46</v>
      </c>
    </row>
    <row r="185" spans="41:43" x14ac:dyDescent="0.25">
      <c r="AO185" t="str">
        <f t="shared" si="3"/>
        <v>ISOLADASUBTERRANEA MONOFASICAFIO AL 10MM2 1KV XLPE</v>
      </c>
      <c r="AP185" t="s">
        <v>2079</v>
      </c>
      <c r="AQ185" t="s">
        <v>70</v>
      </c>
    </row>
    <row r="186" spans="41:43" x14ac:dyDescent="0.25">
      <c r="AO186" t="str">
        <f t="shared" si="3"/>
        <v>CONVENCIONALSECUNDARIA TRIFASICACB CA 107,2 MM2 (4/0 AWG)</v>
      </c>
      <c r="AP186" t="s">
        <v>2069</v>
      </c>
      <c r="AQ186" t="s">
        <v>30</v>
      </c>
    </row>
    <row r="187" spans="41:43" x14ac:dyDescent="0.25">
      <c r="AO187" t="str">
        <f t="shared" si="3"/>
        <v>CONVENCIONALSECUNDARIA TRIFASICACB CA 13,30 MM2 (6 AWG)</v>
      </c>
      <c r="AP187" t="s">
        <v>2069</v>
      </c>
      <c r="AQ187" t="s">
        <v>3</v>
      </c>
    </row>
    <row r="188" spans="41:43" x14ac:dyDescent="0.25">
      <c r="AO188" t="str">
        <f t="shared" si="3"/>
        <v>CONVENCIONALSECUNDARIA TRIFASICACB CA 21 MM2 (4 AWG)</v>
      </c>
      <c r="AP188" t="s">
        <v>2069</v>
      </c>
      <c r="AQ188" t="s">
        <v>5</v>
      </c>
    </row>
    <row r="189" spans="41:43" x14ac:dyDescent="0.25">
      <c r="AO189" t="str">
        <f t="shared" si="3"/>
        <v>CONVENCIONALSECUNDARIA TRIFASICACB CA 33,6 MM2 (2 AWG)</v>
      </c>
      <c r="AP189" t="s">
        <v>2069</v>
      </c>
      <c r="AQ189" t="s">
        <v>6</v>
      </c>
    </row>
    <row r="190" spans="41:43" x14ac:dyDescent="0.25">
      <c r="AO190" t="str">
        <f t="shared" si="3"/>
        <v>CONVENCIONALSECUNDARIA TRIFASICACB CA 336,4 MCM</v>
      </c>
      <c r="AP190" t="s">
        <v>2069</v>
      </c>
      <c r="AQ190" t="s">
        <v>29</v>
      </c>
    </row>
    <row r="191" spans="41:43" x14ac:dyDescent="0.25">
      <c r="AO191" t="str">
        <f t="shared" si="3"/>
        <v>CONVENCIONALSECUNDARIA TRIFASICACB CA 53,5 MM2 (1/0 AWG)</v>
      </c>
      <c r="AP191" t="s">
        <v>2069</v>
      </c>
      <c r="AQ191" t="s">
        <v>7</v>
      </c>
    </row>
    <row r="192" spans="41:43" x14ac:dyDescent="0.25">
      <c r="AO192" t="str">
        <f t="shared" si="3"/>
        <v>CONVENCIONALSECUNDARIA TRIFASICACB CA 85,03 MM2 (3/0 AWG)</v>
      </c>
      <c r="AP192" t="s">
        <v>2069</v>
      </c>
      <c r="AQ192" t="s">
        <v>8</v>
      </c>
    </row>
    <row r="193" spans="41:43" x14ac:dyDescent="0.25">
      <c r="AO193" t="str">
        <f t="shared" si="3"/>
        <v>CONVENCIONALSECUNDARIA TRIFASICACB CAA 107,2 MM2 (ACSR 4/0 AWG)</v>
      </c>
      <c r="AP193" t="s">
        <v>2069</v>
      </c>
      <c r="AQ193" t="s">
        <v>9</v>
      </c>
    </row>
    <row r="194" spans="41:43" x14ac:dyDescent="0.25">
      <c r="AO194" t="str">
        <f t="shared" si="3"/>
        <v>CONVENCIONALSECUNDARIA TRIFASICACB CAA 135,2 MM2 (ACSR 266,8 MCM)</v>
      </c>
      <c r="AP194" t="s">
        <v>2069</v>
      </c>
      <c r="AQ194" t="s">
        <v>10</v>
      </c>
    </row>
    <row r="195" spans="41:43" x14ac:dyDescent="0.25">
      <c r="AO195" t="str">
        <f t="shared" si="3"/>
        <v>CONVENCIONALSECUNDARIA TRIFASICACB CAA 21 MM2 (ACSR 4 AWG)</v>
      </c>
      <c r="AP195" t="s">
        <v>2069</v>
      </c>
      <c r="AQ195" t="s">
        <v>2040</v>
      </c>
    </row>
    <row r="196" spans="41:43" x14ac:dyDescent="0.25">
      <c r="AO196" t="str">
        <f t="shared" ref="AO196:AO208" si="4">_xlfn.CONCAT(AP196:AQ196)</f>
        <v>CONVENCIONALSECUNDARIA TRIFASICACB CAA 241,7 MM6</v>
      </c>
      <c r="AP196" t="s">
        <v>2069</v>
      </c>
      <c r="AQ196" t="s">
        <v>2058</v>
      </c>
    </row>
    <row r="197" spans="41:43" x14ac:dyDescent="0.25">
      <c r="AO197" t="str">
        <f t="shared" si="4"/>
        <v>CONVENCIONALSECUNDARIA TRIFASICACB CAA 322,2 MM2 (ACSR 636 MCM)</v>
      </c>
      <c r="AP197" t="s">
        <v>2069</v>
      </c>
      <c r="AQ197" t="s">
        <v>2042</v>
      </c>
    </row>
    <row r="198" spans="41:43" x14ac:dyDescent="0.25">
      <c r="AO198" t="str">
        <f t="shared" si="4"/>
        <v>CONVENCIONALSECUNDARIA TRIFASICACB CAA 33,6 MM2 (ACSR 2 AWG)</v>
      </c>
      <c r="AP198" t="s">
        <v>2069</v>
      </c>
      <c r="AQ198" t="s">
        <v>15</v>
      </c>
    </row>
    <row r="199" spans="41:43" x14ac:dyDescent="0.25">
      <c r="AO199" t="str">
        <f t="shared" si="4"/>
        <v>CONVENCIONALSECUNDARIA TRIFASICACB CAA 53,5 MM2 (ACSR 1/0 AWG)</v>
      </c>
      <c r="AP199" t="s">
        <v>2069</v>
      </c>
      <c r="AQ199" t="s">
        <v>16</v>
      </c>
    </row>
    <row r="200" spans="41:43" x14ac:dyDescent="0.25">
      <c r="AO200" t="str">
        <f t="shared" si="4"/>
        <v>CONVENCIONALSECUNDARIA TRIFASICACB CAA 67,4 MM2 (ACSR 2/0 AWG)</v>
      </c>
      <c r="AP200" t="s">
        <v>2069</v>
      </c>
      <c r="AQ200" t="s">
        <v>17</v>
      </c>
    </row>
    <row r="201" spans="41:43" x14ac:dyDescent="0.25">
      <c r="AO201" t="str">
        <f t="shared" si="4"/>
        <v>CONVENCIONALSECUNDARIA TRIFASICACB CAA 85,03 MM2 (ACSR 3/0 AWG)</v>
      </c>
      <c r="AP201" t="s">
        <v>2069</v>
      </c>
      <c r="AQ201" t="s">
        <v>18</v>
      </c>
    </row>
    <row r="202" spans="41:43" x14ac:dyDescent="0.25">
      <c r="AO202" t="str">
        <f t="shared" si="4"/>
        <v>CONVENCIONALSECUNDARIA TRIFASICACB CU 107,00 MM2 (4/0 AWG)</v>
      </c>
      <c r="AP202" t="s">
        <v>2069</v>
      </c>
      <c r="AQ202" t="s">
        <v>19</v>
      </c>
    </row>
    <row r="203" spans="41:43" x14ac:dyDescent="0.25">
      <c r="AO203" t="str">
        <f t="shared" si="4"/>
        <v>CONVENCIONALSECUNDARIA TRIFASICACB CU 13,30 MM2 (6 AWG)</v>
      </c>
      <c r="AP203" t="s">
        <v>2069</v>
      </c>
      <c r="AQ203" t="s">
        <v>20</v>
      </c>
    </row>
    <row r="204" spans="41:43" x14ac:dyDescent="0.25">
      <c r="AO204" t="str">
        <f t="shared" si="4"/>
        <v>CONVENCIONALSECUNDARIA TRIFASICACB CU 21,15 MM2 (4 AWG)</v>
      </c>
      <c r="AP204" t="s">
        <v>2069</v>
      </c>
      <c r="AQ204" t="s">
        <v>21</v>
      </c>
    </row>
    <row r="205" spans="41:43" x14ac:dyDescent="0.25">
      <c r="AO205" t="str">
        <f t="shared" si="4"/>
        <v>CONVENCIONALSECUNDARIA TRIFASICACB CU 33,63 MM2 (2 AWG)</v>
      </c>
      <c r="AP205" t="s">
        <v>2069</v>
      </c>
      <c r="AQ205" t="s">
        <v>22</v>
      </c>
    </row>
    <row r="206" spans="41:43" x14ac:dyDescent="0.25">
      <c r="AO206" t="str">
        <f t="shared" si="4"/>
        <v>CONVENCIONALSECUNDARIA TRIFASICACB CU 53,48 MM2 (1/0 AWG)</v>
      </c>
      <c r="AP206" t="s">
        <v>2069</v>
      </c>
      <c r="AQ206" t="s">
        <v>23</v>
      </c>
    </row>
    <row r="207" spans="41:43" x14ac:dyDescent="0.25">
      <c r="AO207" t="str">
        <f t="shared" si="4"/>
        <v>CONVENCIONALSECUNDARIA TRIFASICACB CU 67,42 MM2 (2/0 AWG)</v>
      </c>
      <c r="AP207" t="s">
        <v>2069</v>
      </c>
      <c r="AQ207" t="s">
        <v>24</v>
      </c>
    </row>
    <row r="208" spans="41:43" x14ac:dyDescent="0.25">
      <c r="AO208" t="str">
        <f t="shared" si="4"/>
        <v>CONVENCIONALSECUNDARIA TRIFASICACB CU 8,37 MM2 (8 AWG)</v>
      </c>
      <c r="AP208" t="s">
        <v>2069</v>
      </c>
      <c r="AQ208" t="s">
        <v>25</v>
      </c>
    </row>
  </sheetData>
  <sheetProtection algorithmName="SHA-512" hashValue="eE4Lou94ONbqu/prDW6xCO7vA+Hg0SdLfAn8tSFlJaa5Xdh3CtS4eINM5X9HBRgtoHodxERO1oZK4DpzytJmew==" saltValue="8Y7L/MShWMvU2l/3xA7fHA==" spinCount="100000" sheet="1" objects="1" scenarios="1"/>
  <autoFilter ref="AO2:AQ208" xr:uid="{D7FDC240-A6E4-47A8-962E-94855AC7E7DC}"/>
  <phoneticPr fontId="18" type="noConversion"/>
  <conditionalFormatting sqref="AO1:AO1048576">
    <cfRule type="duplicateValues" dxfId="1" priority="1"/>
  </conditionalFormatting>
  <pageMargins left="0.511811024" right="0.511811024" top="0.78740157499999996" bottom="0.78740157499999996" header="0.31496062000000002" footer="0.31496062000000002"/>
  <tableParts count="2">
    <tablePart r:id="rId1"/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Plan6"/>
  <dimension ref="C1:AC784"/>
  <sheetViews>
    <sheetView topLeftCell="R1" workbookViewId="0">
      <selection activeCell="V21" sqref="V21"/>
    </sheetView>
  </sheetViews>
  <sheetFormatPr defaultColWidth="57.42578125" defaultRowHeight="15" x14ac:dyDescent="0.25"/>
  <cols>
    <col min="1" max="1" width="1.85546875" customWidth="1"/>
    <col min="2" max="2" width="1.7109375" customWidth="1"/>
    <col min="3" max="3" width="44" bestFit="1" customWidth="1"/>
    <col min="4" max="4" width="30.140625" bestFit="1" customWidth="1"/>
    <col min="5" max="5" width="28.140625" bestFit="1" customWidth="1"/>
    <col min="6" max="6" width="26.140625" bestFit="1" customWidth="1"/>
    <col min="7" max="7" width="44" bestFit="1" customWidth="1"/>
    <col min="8" max="8" width="7.7109375" customWidth="1"/>
    <col min="10" max="10" width="5.5703125" customWidth="1"/>
    <col min="11" max="11" width="6.5703125" customWidth="1"/>
    <col min="12" max="12" width="5.42578125" customWidth="1"/>
    <col min="13" max="13" width="4" bestFit="1" customWidth="1"/>
    <col min="14" max="14" width="33" bestFit="1" customWidth="1"/>
    <col min="15" max="15" width="4" bestFit="1" customWidth="1"/>
    <col min="16" max="16" width="3.7109375" customWidth="1"/>
    <col min="17" max="17" width="28.5703125" bestFit="1" customWidth="1"/>
    <col min="18" max="18" width="8.140625" customWidth="1"/>
    <col min="19" max="19" width="7.85546875" bestFit="1" customWidth="1"/>
    <col min="20" max="20" width="44.140625" bestFit="1" customWidth="1"/>
    <col min="21" max="21" width="5.7109375" customWidth="1"/>
    <col min="22" max="22" width="30.7109375" bestFit="1" customWidth="1"/>
    <col min="23" max="23" width="9.85546875" customWidth="1"/>
    <col min="24" max="24" width="69.85546875" bestFit="1" customWidth="1"/>
    <col min="25" max="25" width="9.42578125" bestFit="1" customWidth="1"/>
    <col min="26" max="26" width="36.5703125" bestFit="1" customWidth="1"/>
    <col min="27" max="27" width="19.5703125" bestFit="1" customWidth="1"/>
    <col min="28" max="28" width="13.7109375" customWidth="1"/>
    <col min="29" max="29" width="17.140625" customWidth="1"/>
    <col min="31" max="31" width="12.7109375" customWidth="1"/>
  </cols>
  <sheetData>
    <row r="1" spans="3:29" ht="18" customHeight="1" x14ac:dyDescent="0.25">
      <c r="C1" t="s">
        <v>26</v>
      </c>
      <c r="D1" t="s">
        <v>34</v>
      </c>
      <c r="E1" t="s">
        <v>71</v>
      </c>
      <c r="F1" t="s">
        <v>79</v>
      </c>
      <c r="G1" t="s">
        <v>28</v>
      </c>
      <c r="I1" t="s">
        <v>2022</v>
      </c>
      <c r="M1" t="s">
        <v>80</v>
      </c>
      <c r="N1" t="s">
        <v>81</v>
      </c>
      <c r="O1" t="s">
        <v>80</v>
      </c>
      <c r="Q1" t="s">
        <v>82</v>
      </c>
      <c r="S1">
        <v>168786</v>
      </c>
      <c r="T1" t="s">
        <v>128</v>
      </c>
      <c r="V1" s="51" t="s">
        <v>2166</v>
      </c>
      <c r="X1" s="31" t="s">
        <v>2106</v>
      </c>
      <c r="Z1" s="35" t="s">
        <v>748</v>
      </c>
      <c r="AC1" t="s">
        <v>1400</v>
      </c>
    </row>
    <row r="2" spans="3:29" ht="18" customHeight="1" x14ac:dyDescent="0.25">
      <c r="C2" t="s">
        <v>28</v>
      </c>
      <c r="D2" t="s">
        <v>36</v>
      </c>
      <c r="E2" t="s">
        <v>72</v>
      </c>
      <c r="F2" t="s">
        <v>58</v>
      </c>
      <c r="G2" t="s">
        <v>27</v>
      </c>
      <c r="I2" t="s">
        <v>2023</v>
      </c>
      <c r="M2" t="s">
        <v>83</v>
      </c>
      <c r="N2" t="s">
        <v>84</v>
      </c>
      <c r="O2" t="s">
        <v>83</v>
      </c>
      <c r="Q2" t="s">
        <v>85</v>
      </c>
      <c r="S2">
        <v>152703</v>
      </c>
      <c r="T2" t="s">
        <v>129</v>
      </c>
      <c r="V2" s="51" t="s">
        <v>263</v>
      </c>
      <c r="X2" s="31" t="s">
        <v>2100</v>
      </c>
      <c r="Z2" s="35" t="s">
        <v>749</v>
      </c>
      <c r="AC2" t="s">
        <v>1402</v>
      </c>
    </row>
    <row r="3" spans="3:29" ht="18" customHeight="1" x14ac:dyDescent="0.25">
      <c r="C3" t="s">
        <v>27</v>
      </c>
      <c r="D3" t="s">
        <v>35</v>
      </c>
      <c r="E3" t="s">
        <v>73</v>
      </c>
      <c r="F3" t="s">
        <v>23</v>
      </c>
      <c r="G3" t="s">
        <v>30</v>
      </c>
      <c r="I3" t="s">
        <v>2024</v>
      </c>
      <c r="M3" t="s">
        <v>86</v>
      </c>
      <c r="N3" t="s">
        <v>87</v>
      </c>
      <c r="O3" t="s">
        <v>86</v>
      </c>
      <c r="Q3" t="s">
        <v>88</v>
      </c>
      <c r="S3">
        <v>160257</v>
      </c>
      <c r="T3" t="s">
        <v>130</v>
      </c>
      <c r="V3" s="51" t="s">
        <v>264</v>
      </c>
      <c r="X3" s="31" t="s">
        <v>2099</v>
      </c>
      <c r="AC3" t="s">
        <v>1401</v>
      </c>
    </row>
    <row r="4" spans="3:29" ht="18" customHeight="1" x14ac:dyDescent="0.25">
      <c r="C4" t="s">
        <v>30</v>
      </c>
      <c r="D4" t="s">
        <v>37</v>
      </c>
      <c r="E4" t="s">
        <v>74</v>
      </c>
      <c r="F4" t="s">
        <v>24</v>
      </c>
      <c r="G4" t="s">
        <v>3</v>
      </c>
      <c r="I4" t="s">
        <v>2025</v>
      </c>
      <c r="M4" t="s">
        <v>89</v>
      </c>
      <c r="N4" t="s">
        <v>90</v>
      </c>
      <c r="O4" t="s">
        <v>89</v>
      </c>
      <c r="Q4" t="s">
        <v>91</v>
      </c>
      <c r="S4">
        <v>100680</v>
      </c>
      <c r="T4" t="s">
        <v>131</v>
      </c>
      <c r="V4" s="51" t="s">
        <v>265</v>
      </c>
      <c r="X4" s="2" t="s">
        <v>2101</v>
      </c>
    </row>
    <row r="5" spans="3:29" ht="18" customHeight="1" x14ac:dyDescent="0.25">
      <c r="C5" t="s">
        <v>3</v>
      </c>
      <c r="D5" t="s">
        <v>38</v>
      </c>
      <c r="E5" t="s">
        <v>75</v>
      </c>
      <c r="G5" t="s">
        <v>4</v>
      </c>
      <c r="I5" t="s">
        <v>2026</v>
      </c>
      <c r="M5" t="s">
        <v>92</v>
      </c>
      <c r="N5" t="s">
        <v>93</v>
      </c>
      <c r="O5" t="s">
        <v>92</v>
      </c>
      <c r="Q5" t="s">
        <v>94</v>
      </c>
      <c r="S5">
        <v>104823</v>
      </c>
      <c r="T5" t="s">
        <v>132</v>
      </c>
      <c r="V5" s="51" t="s">
        <v>2167</v>
      </c>
      <c r="X5" s="2" t="s">
        <v>2102</v>
      </c>
    </row>
    <row r="6" spans="3:29" ht="18" customHeight="1" x14ac:dyDescent="0.25">
      <c r="C6" t="s">
        <v>4</v>
      </c>
      <c r="D6" t="s">
        <v>39</v>
      </c>
      <c r="E6" t="s">
        <v>76</v>
      </c>
      <c r="G6" t="s">
        <v>5</v>
      </c>
      <c r="I6" t="s">
        <v>2027</v>
      </c>
      <c r="M6" t="s">
        <v>95</v>
      </c>
      <c r="N6" t="s">
        <v>96</v>
      </c>
      <c r="O6" t="s">
        <v>95</v>
      </c>
      <c r="Q6" t="s">
        <v>97</v>
      </c>
      <c r="S6">
        <v>105044</v>
      </c>
      <c r="T6" t="s">
        <v>133</v>
      </c>
      <c r="V6" s="51" t="s">
        <v>266</v>
      </c>
      <c r="X6" s="31"/>
    </row>
    <row r="7" spans="3:29" ht="18" customHeight="1" x14ac:dyDescent="0.25">
      <c r="C7" t="s">
        <v>5</v>
      </c>
      <c r="D7" t="s">
        <v>40</v>
      </c>
      <c r="E7" t="s">
        <v>77</v>
      </c>
      <c r="G7" t="s">
        <v>6</v>
      </c>
      <c r="I7" t="s">
        <v>2028</v>
      </c>
      <c r="M7" t="s">
        <v>98</v>
      </c>
      <c r="N7" t="s">
        <v>99</v>
      </c>
      <c r="O7" t="s">
        <v>98</v>
      </c>
      <c r="S7">
        <v>169469</v>
      </c>
      <c r="T7" t="s">
        <v>135</v>
      </c>
      <c r="V7" s="51" t="s">
        <v>2168</v>
      </c>
      <c r="X7" s="2"/>
    </row>
    <row r="8" spans="3:29" x14ac:dyDescent="0.25">
      <c r="C8" t="s">
        <v>6</v>
      </c>
      <c r="D8" t="s">
        <v>41</v>
      </c>
      <c r="E8" t="s">
        <v>78</v>
      </c>
      <c r="G8" t="s">
        <v>29</v>
      </c>
      <c r="I8" t="s">
        <v>2029</v>
      </c>
      <c r="M8" t="s">
        <v>100</v>
      </c>
      <c r="N8" t="s">
        <v>101</v>
      </c>
      <c r="O8" t="s">
        <v>100</v>
      </c>
      <c r="S8">
        <v>179939</v>
      </c>
      <c r="T8" t="s">
        <v>136</v>
      </c>
      <c r="V8" s="51" t="s">
        <v>267</v>
      </c>
    </row>
    <row r="9" spans="3:29" x14ac:dyDescent="0.25">
      <c r="C9" t="s">
        <v>29</v>
      </c>
      <c r="D9" t="s">
        <v>42</v>
      </c>
      <c r="G9" t="s">
        <v>7</v>
      </c>
      <c r="I9" t="s">
        <v>2030</v>
      </c>
      <c r="M9" t="s">
        <v>102</v>
      </c>
      <c r="N9" t="s">
        <v>103</v>
      </c>
      <c r="O9" t="s">
        <v>102</v>
      </c>
      <c r="S9">
        <v>120436</v>
      </c>
      <c r="T9" t="s">
        <v>137</v>
      </c>
      <c r="V9" s="51" t="s">
        <v>2169</v>
      </c>
    </row>
    <row r="10" spans="3:29" x14ac:dyDescent="0.25">
      <c r="C10" t="s">
        <v>7</v>
      </c>
      <c r="D10" t="s">
        <v>43</v>
      </c>
      <c r="G10" t="s">
        <v>8</v>
      </c>
      <c r="I10" t="s">
        <v>2031</v>
      </c>
      <c r="M10" t="s">
        <v>104</v>
      </c>
      <c r="N10" t="s">
        <v>105</v>
      </c>
      <c r="O10" t="s">
        <v>104</v>
      </c>
      <c r="S10">
        <v>123888</v>
      </c>
      <c r="T10" t="s">
        <v>138</v>
      </c>
      <c r="V10" s="51" t="s">
        <v>2170</v>
      </c>
    </row>
    <row r="11" spans="3:29" ht="15" customHeight="1" x14ac:dyDescent="0.25">
      <c r="C11" t="s">
        <v>8</v>
      </c>
      <c r="D11" t="s">
        <v>44</v>
      </c>
      <c r="G11" t="s">
        <v>9</v>
      </c>
      <c r="I11" t="s">
        <v>2032</v>
      </c>
      <c r="M11" t="s">
        <v>106</v>
      </c>
      <c r="N11" t="s">
        <v>107</v>
      </c>
      <c r="O11" t="s">
        <v>106</v>
      </c>
      <c r="S11">
        <v>104992</v>
      </c>
      <c r="T11" t="s">
        <v>139</v>
      </c>
      <c r="V11" s="51" t="s">
        <v>268</v>
      </c>
    </row>
    <row r="12" spans="3:29" x14ac:dyDescent="0.25">
      <c r="C12" t="s">
        <v>9</v>
      </c>
      <c r="D12" t="s">
        <v>44</v>
      </c>
      <c r="G12" t="s">
        <v>2</v>
      </c>
      <c r="I12" t="s">
        <v>2033</v>
      </c>
      <c r="M12" t="s">
        <v>108</v>
      </c>
      <c r="N12" t="s">
        <v>109</v>
      </c>
      <c r="O12" t="s">
        <v>108</v>
      </c>
      <c r="S12">
        <v>144519</v>
      </c>
      <c r="T12" t="s">
        <v>140</v>
      </c>
      <c r="V12" s="51" t="s">
        <v>269</v>
      </c>
    </row>
    <row r="13" spans="3:29" x14ac:dyDescent="0.25">
      <c r="C13" t="s">
        <v>2</v>
      </c>
      <c r="D13" t="s">
        <v>45</v>
      </c>
      <c r="G13" t="s">
        <v>10</v>
      </c>
      <c r="I13" t="s">
        <v>2034</v>
      </c>
      <c r="M13" t="s">
        <v>110</v>
      </c>
      <c r="N13" t="s">
        <v>111</v>
      </c>
      <c r="O13" t="s">
        <v>110</v>
      </c>
      <c r="S13">
        <v>144788</v>
      </c>
      <c r="T13" t="s">
        <v>141</v>
      </c>
      <c r="V13" s="51" t="s">
        <v>270</v>
      </c>
    </row>
    <row r="14" spans="3:29" ht="15" customHeight="1" x14ac:dyDescent="0.25">
      <c r="C14" t="s">
        <v>10</v>
      </c>
      <c r="D14" t="s">
        <v>45</v>
      </c>
      <c r="G14" t="s">
        <v>11</v>
      </c>
      <c r="I14" t="s">
        <v>2035</v>
      </c>
      <c r="M14" t="s">
        <v>112</v>
      </c>
      <c r="N14" t="s">
        <v>113</v>
      </c>
      <c r="O14" t="s">
        <v>112</v>
      </c>
      <c r="S14">
        <v>126324</v>
      </c>
      <c r="T14" t="s">
        <v>142</v>
      </c>
      <c r="V14" s="51" t="s">
        <v>2171</v>
      </c>
    </row>
    <row r="15" spans="3:29" x14ac:dyDescent="0.25">
      <c r="C15" t="s">
        <v>11</v>
      </c>
      <c r="D15" t="s">
        <v>46</v>
      </c>
      <c r="G15" t="s">
        <v>1</v>
      </c>
      <c r="I15" t="s">
        <v>2036</v>
      </c>
      <c r="M15" t="s">
        <v>114</v>
      </c>
      <c r="N15" t="s">
        <v>115</v>
      </c>
      <c r="O15" t="s">
        <v>114</v>
      </c>
      <c r="S15">
        <v>105096</v>
      </c>
      <c r="T15" t="s">
        <v>143</v>
      </c>
      <c r="V15" s="51" t="s">
        <v>2172</v>
      </c>
    </row>
    <row r="16" spans="3:29" x14ac:dyDescent="0.25">
      <c r="C16" t="s">
        <v>1</v>
      </c>
      <c r="D16" t="s">
        <v>47</v>
      </c>
      <c r="G16" t="s">
        <v>12</v>
      </c>
      <c r="M16" t="s">
        <v>116</v>
      </c>
      <c r="N16" t="s">
        <v>117</v>
      </c>
      <c r="O16" t="s">
        <v>116</v>
      </c>
      <c r="S16">
        <v>103519</v>
      </c>
      <c r="T16" t="s">
        <v>144</v>
      </c>
      <c r="V16" s="51" t="s">
        <v>271</v>
      </c>
    </row>
    <row r="17" spans="3:22" x14ac:dyDescent="0.25">
      <c r="C17" t="s">
        <v>12</v>
      </c>
      <c r="D17" t="s">
        <v>48</v>
      </c>
      <c r="G17" t="s">
        <v>13</v>
      </c>
      <c r="M17" t="s">
        <v>118</v>
      </c>
      <c r="N17" t="s">
        <v>119</v>
      </c>
      <c r="O17" t="s">
        <v>118</v>
      </c>
      <c r="S17">
        <v>103492</v>
      </c>
      <c r="T17" t="s">
        <v>146</v>
      </c>
      <c r="V17" s="51" t="s">
        <v>2173</v>
      </c>
    </row>
    <row r="18" spans="3:22" x14ac:dyDescent="0.25">
      <c r="C18" t="s">
        <v>13</v>
      </c>
      <c r="D18" t="s">
        <v>49</v>
      </c>
      <c r="G18" t="s">
        <v>14</v>
      </c>
      <c r="M18" t="s">
        <v>120</v>
      </c>
      <c r="N18" t="s">
        <v>121</v>
      </c>
      <c r="O18" t="s">
        <v>120</v>
      </c>
      <c r="S18">
        <v>158789</v>
      </c>
      <c r="T18" t="s">
        <v>148</v>
      </c>
      <c r="V18" s="51" t="s">
        <v>272</v>
      </c>
    </row>
    <row r="19" spans="3:22" x14ac:dyDescent="0.25">
      <c r="C19" t="s">
        <v>14</v>
      </c>
      <c r="D19" t="s">
        <v>50</v>
      </c>
      <c r="G19" t="s">
        <v>0</v>
      </c>
      <c r="M19" t="s">
        <v>122</v>
      </c>
      <c r="N19" t="s">
        <v>123</v>
      </c>
      <c r="O19" t="s">
        <v>122</v>
      </c>
      <c r="S19">
        <v>133959</v>
      </c>
      <c r="T19" t="s">
        <v>149</v>
      </c>
      <c r="V19" s="51" t="s">
        <v>273</v>
      </c>
    </row>
    <row r="20" spans="3:22" x14ac:dyDescent="0.25">
      <c r="C20" t="s">
        <v>0</v>
      </c>
      <c r="D20" t="s">
        <v>50</v>
      </c>
      <c r="G20" t="s">
        <v>15</v>
      </c>
      <c r="M20" t="s">
        <v>124</v>
      </c>
      <c r="N20" t="s">
        <v>125</v>
      </c>
      <c r="O20" t="s">
        <v>124</v>
      </c>
      <c r="S20">
        <v>159521</v>
      </c>
      <c r="T20" t="s">
        <v>150</v>
      </c>
      <c r="V20" s="51" t="s">
        <v>2174</v>
      </c>
    </row>
    <row r="21" spans="3:22" x14ac:dyDescent="0.25">
      <c r="C21" t="s">
        <v>15</v>
      </c>
      <c r="D21" t="s">
        <v>51</v>
      </c>
      <c r="G21" t="s">
        <v>16</v>
      </c>
      <c r="M21" t="s">
        <v>126</v>
      </c>
      <c r="N21" t="s">
        <v>127</v>
      </c>
      <c r="O21" t="s">
        <v>126</v>
      </c>
      <c r="S21">
        <v>181409</v>
      </c>
      <c r="T21" t="s">
        <v>151</v>
      </c>
      <c r="V21" s="51" t="s">
        <v>2175</v>
      </c>
    </row>
    <row r="22" spans="3:22" x14ac:dyDescent="0.25">
      <c r="C22" t="s">
        <v>16</v>
      </c>
      <c r="D22" t="s">
        <v>52</v>
      </c>
      <c r="G22" t="s">
        <v>17</v>
      </c>
      <c r="S22">
        <v>166783</v>
      </c>
      <c r="T22" t="s">
        <v>153</v>
      </c>
      <c r="V22" s="51" t="s">
        <v>274</v>
      </c>
    </row>
    <row r="23" spans="3:22" x14ac:dyDescent="0.25">
      <c r="C23" t="s">
        <v>17</v>
      </c>
      <c r="D23" t="s">
        <v>53</v>
      </c>
      <c r="G23" t="s">
        <v>18</v>
      </c>
      <c r="S23">
        <v>157957</v>
      </c>
      <c r="T23" t="s">
        <v>154</v>
      </c>
      <c r="V23" s="51" t="s">
        <v>2176</v>
      </c>
    </row>
    <row r="24" spans="3:22" x14ac:dyDescent="0.25">
      <c r="C24" t="s">
        <v>18</v>
      </c>
      <c r="D24" t="s">
        <v>54</v>
      </c>
      <c r="G24" t="s">
        <v>19</v>
      </c>
      <c r="S24">
        <v>101547</v>
      </c>
      <c r="T24" t="s">
        <v>156</v>
      </c>
      <c r="V24" s="51" t="s">
        <v>275</v>
      </c>
    </row>
    <row r="25" spans="3:22" x14ac:dyDescent="0.25">
      <c r="C25" t="s">
        <v>19</v>
      </c>
      <c r="D25" t="s">
        <v>55</v>
      </c>
      <c r="G25" t="s">
        <v>20</v>
      </c>
      <c r="S25">
        <v>170393</v>
      </c>
      <c r="T25" t="s">
        <v>157</v>
      </c>
      <c r="V25" s="51" t="s">
        <v>276</v>
      </c>
    </row>
    <row r="26" spans="3:22" x14ac:dyDescent="0.25">
      <c r="C26" t="s">
        <v>20</v>
      </c>
      <c r="D26" t="s">
        <v>56</v>
      </c>
      <c r="G26" t="s">
        <v>21</v>
      </c>
      <c r="S26">
        <v>172529</v>
      </c>
      <c r="T26" t="s">
        <v>159</v>
      </c>
      <c r="V26" s="51" t="s">
        <v>2177</v>
      </c>
    </row>
    <row r="27" spans="3:22" x14ac:dyDescent="0.25">
      <c r="C27" t="s">
        <v>21</v>
      </c>
      <c r="D27" t="s">
        <v>57</v>
      </c>
      <c r="G27" t="s">
        <v>22</v>
      </c>
      <c r="S27">
        <v>144430</v>
      </c>
      <c r="T27" t="s">
        <v>160</v>
      </c>
      <c r="V27" s="51" t="s">
        <v>2178</v>
      </c>
    </row>
    <row r="28" spans="3:22" x14ac:dyDescent="0.25">
      <c r="C28" t="s">
        <v>22</v>
      </c>
      <c r="D28" t="s">
        <v>58</v>
      </c>
      <c r="G28" t="s">
        <v>23</v>
      </c>
      <c r="S28">
        <v>102020</v>
      </c>
      <c r="T28" t="s">
        <v>162</v>
      </c>
      <c r="V28" s="51" t="s">
        <v>277</v>
      </c>
    </row>
    <row r="29" spans="3:22" x14ac:dyDescent="0.25">
      <c r="C29" t="s">
        <v>23</v>
      </c>
      <c r="D29" t="s">
        <v>23</v>
      </c>
      <c r="G29" t="s">
        <v>24</v>
      </c>
      <c r="S29">
        <v>103580</v>
      </c>
      <c r="T29" t="s">
        <v>163</v>
      </c>
      <c r="V29" s="51" t="s">
        <v>278</v>
      </c>
    </row>
    <row r="30" spans="3:22" x14ac:dyDescent="0.25">
      <c r="C30" t="s">
        <v>24</v>
      </c>
      <c r="D30" t="s">
        <v>23</v>
      </c>
      <c r="G30" t="s">
        <v>25</v>
      </c>
      <c r="S30">
        <v>106030</v>
      </c>
      <c r="T30" t="s">
        <v>165</v>
      </c>
      <c r="V30" s="51" t="s">
        <v>279</v>
      </c>
    </row>
    <row r="31" spans="3:22" x14ac:dyDescent="0.25">
      <c r="C31" t="s">
        <v>25</v>
      </c>
      <c r="D31" t="s">
        <v>24</v>
      </c>
      <c r="G31" t="s">
        <v>31</v>
      </c>
      <c r="S31">
        <v>103901</v>
      </c>
      <c r="T31" t="s">
        <v>166</v>
      </c>
      <c r="V31" s="51" t="s">
        <v>280</v>
      </c>
    </row>
    <row r="32" spans="3:22" x14ac:dyDescent="0.25">
      <c r="C32" t="s">
        <v>31</v>
      </c>
      <c r="D32" t="s">
        <v>59</v>
      </c>
      <c r="G32" t="s">
        <v>32</v>
      </c>
      <c r="S32">
        <v>174648</v>
      </c>
      <c r="T32" t="s">
        <v>167</v>
      </c>
      <c r="V32" s="51" t="s">
        <v>281</v>
      </c>
    </row>
    <row r="33" spans="3:22" x14ac:dyDescent="0.25">
      <c r="C33" t="s">
        <v>32</v>
      </c>
      <c r="D33" t="s">
        <v>59</v>
      </c>
      <c r="G33" t="s">
        <v>33</v>
      </c>
      <c r="S33">
        <v>151243</v>
      </c>
      <c r="T33" t="s">
        <v>168</v>
      </c>
      <c r="V33" s="51" t="s">
        <v>282</v>
      </c>
    </row>
    <row r="34" spans="3:22" x14ac:dyDescent="0.25">
      <c r="C34" t="s">
        <v>33</v>
      </c>
      <c r="D34" t="s">
        <v>60</v>
      </c>
      <c r="G34" t="s">
        <v>36</v>
      </c>
      <c r="S34">
        <v>103905</v>
      </c>
      <c r="T34" t="s">
        <v>170</v>
      </c>
      <c r="V34" s="51" t="s">
        <v>2179</v>
      </c>
    </row>
    <row r="35" spans="3:22" x14ac:dyDescent="0.25">
      <c r="D35" t="s">
        <v>60</v>
      </c>
      <c r="G35" t="s">
        <v>35</v>
      </c>
      <c r="S35">
        <v>174248</v>
      </c>
      <c r="T35" t="s">
        <v>171</v>
      </c>
      <c r="V35" s="51" t="s">
        <v>2180</v>
      </c>
    </row>
    <row r="36" spans="3:22" x14ac:dyDescent="0.25">
      <c r="D36" t="s">
        <v>61</v>
      </c>
      <c r="G36" t="s">
        <v>37</v>
      </c>
      <c r="S36">
        <v>103603</v>
      </c>
      <c r="T36" t="s">
        <v>172</v>
      </c>
      <c r="V36" s="51" t="s">
        <v>283</v>
      </c>
    </row>
    <row r="37" spans="3:22" x14ac:dyDescent="0.25">
      <c r="D37" t="s">
        <v>61</v>
      </c>
      <c r="G37" t="s">
        <v>38</v>
      </c>
      <c r="S37">
        <v>175614</v>
      </c>
      <c r="T37" t="s">
        <v>173</v>
      </c>
      <c r="V37" s="51" t="s">
        <v>2181</v>
      </c>
    </row>
    <row r="38" spans="3:22" x14ac:dyDescent="0.25">
      <c r="D38" t="s">
        <v>62</v>
      </c>
      <c r="G38" t="s">
        <v>39</v>
      </c>
      <c r="S38">
        <v>166368</v>
      </c>
      <c r="T38" t="s">
        <v>174</v>
      </c>
      <c r="V38" s="51" t="s">
        <v>2182</v>
      </c>
    </row>
    <row r="39" spans="3:22" x14ac:dyDescent="0.25">
      <c r="D39" t="s">
        <v>62</v>
      </c>
      <c r="G39" t="s">
        <v>40</v>
      </c>
      <c r="S39">
        <v>101013</v>
      </c>
      <c r="T39" t="s">
        <v>176</v>
      </c>
      <c r="V39" s="51" t="s">
        <v>284</v>
      </c>
    </row>
    <row r="40" spans="3:22" x14ac:dyDescent="0.25">
      <c r="D40" t="s">
        <v>63</v>
      </c>
      <c r="G40" t="s">
        <v>41</v>
      </c>
      <c r="S40">
        <v>161597</v>
      </c>
      <c r="T40" t="s">
        <v>177</v>
      </c>
      <c r="V40" s="51" t="s">
        <v>2183</v>
      </c>
    </row>
    <row r="41" spans="3:22" x14ac:dyDescent="0.25">
      <c r="D41" t="s">
        <v>63</v>
      </c>
      <c r="G41" t="s">
        <v>42</v>
      </c>
      <c r="S41">
        <v>113516</v>
      </c>
      <c r="T41" t="s">
        <v>178</v>
      </c>
      <c r="V41" s="51" t="s">
        <v>285</v>
      </c>
    </row>
    <row r="42" spans="3:22" x14ac:dyDescent="0.25">
      <c r="D42" t="s">
        <v>64</v>
      </c>
      <c r="G42" t="s">
        <v>43</v>
      </c>
      <c r="S42">
        <v>178959</v>
      </c>
      <c r="T42" t="s">
        <v>179</v>
      </c>
      <c r="V42" s="51" t="s">
        <v>2184</v>
      </c>
    </row>
    <row r="43" spans="3:22" x14ac:dyDescent="0.25">
      <c r="D43" t="s">
        <v>64</v>
      </c>
      <c r="G43" t="s">
        <v>44</v>
      </c>
      <c r="S43">
        <v>178960</v>
      </c>
      <c r="T43" t="s">
        <v>179</v>
      </c>
      <c r="V43" s="51" t="s">
        <v>286</v>
      </c>
    </row>
    <row r="44" spans="3:22" x14ac:dyDescent="0.25">
      <c r="D44" t="s">
        <v>65</v>
      </c>
      <c r="G44" t="s">
        <v>44</v>
      </c>
      <c r="S44">
        <v>165011</v>
      </c>
      <c r="T44" t="s">
        <v>180</v>
      </c>
      <c r="V44" s="51" t="s">
        <v>2185</v>
      </c>
    </row>
    <row r="45" spans="3:22" x14ac:dyDescent="0.25">
      <c r="D45" t="s">
        <v>65</v>
      </c>
      <c r="G45" t="s">
        <v>45</v>
      </c>
      <c r="S45">
        <v>129970</v>
      </c>
      <c r="T45" t="s">
        <v>181</v>
      </c>
      <c r="V45" s="51" t="s">
        <v>2186</v>
      </c>
    </row>
    <row r="46" spans="3:22" x14ac:dyDescent="0.25">
      <c r="D46" t="s">
        <v>66</v>
      </c>
      <c r="G46" t="s">
        <v>45</v>
      </c>
      <c r="S46">
        <v>103551</v>
      </c>
      <c r="T46" t="s">
        <v>182</v>
      </c>
      <c r="V46" s="51" t="s">
        <v>287</v>
      </c>
    </row>
    <row r="47" spans="3:22" x14ac:dyDescent="0.25">
      <c r="D47" t="s">
        <v>66</v>
      </c>
      <c r="G47" t="s">
        <v>46</v>
      </c>
      <c r="S47">
        <v>168400</v>
      </c>
      <c r="T47" t="s">
        <v>183</v>
      </c>
      <c r="V47" s="51" t="s">
        <v>2187</v>
      </c>
    </row>
    <row r="48" spans="3:22" x14ac:dyDescent="0.25">
      <c r="D48" t="s">
        <v>67</v>
      </c>
      <c r="G48" t="s">
        <v>47</v>
      </c>
      <c r="S48">
        <v>103742</v>
      </c>
      <c r="T48" t="s">
        <v>184</v>
      </c>
      <c r="V48" s="51" t="s">
        <v>288</v>
      </c>
    </row>
    <row r="49" spans="4:22" x14ac:dyDescent="0.25">
      <c r="D49" t="s">
        <v>67</v>
      </c>
      <c r="G49" t="s">
        <v>48</v>
      </c>
      <c r="S49">
        <v>129055</v>
      </c>
      <c r="T49" t="s">
        <v>186</v>
      </c>
      <c r="V49" s="51" t="s">
        <v>289</v>
      </c>
    </row>
    <row r="50" spans="4:22" x14ac:dyDescent="0.25">
      <c r="D50" t="s">
        <v>68</v>
      </c>
      <c r="G50" t="s">
        <v>49</v>
      </c>
      <c r="S50">
        <v>174698</v>
      </c>
      <c r="T50" t="s">
        <v>187</v>
      </c>
      <c r="V50" s="51" t="s">
        <v>2188</v>
      </c>
    </row>
    <row r="51" spans="4:22" x14ac:dyDescent="0.25">
      <c r="D51" t="s">
        <v>68</v>
      </c>
      <c r="G51" t="s">
        <v>50</v>
      </c>
      <c r="S51">
        <v>103511</v>
      </c>
      <c r="T51" t="s">
        <v>188</v>
      </c>
      <c r="V51" s="51" t="s">
        <v>2189</v>
      </c>
    </row>
    <row r="52" spans="4:22" x14ac:dyDescent="0.25">
      <c r="D52" t="s">
        <v>69</v>
      </c>
      <c r="G52" t="s">
        <v>50</v>
      </c>
      <c r="S52">
        <v>173133</v>
      </c>
      <c r="T52" t="s">
        <v>189</v>
      </c>
      <c r="V52" s="51" t="s">
        <v>290</v>
      </c>
    </row>
    <row r="53" spans="4:22" x14ac:dyDescent="0.25">
      <c r="D53" t="s">
        <v>69</v>
      </c>
      <c r="G53" t="s">
        <v>51</v>
      </c>
      <c r="S53">
        <v>148015</v>
      </c>
      <c r="T53" t="s">
        <v>190</v>
      </c>
      <c r="V53" s="51" t="s">
        <v>152</v>
      </c>
    </row>
    <row r="54" spans="4:22" x14ac:dyDescent="0.25">
      <c r="D54" t="s">
        <v>70</v>
      </c>
      <c r="G54" t="s">
        <v>52</v>
      </c>
      <c r="S54">
        <v>179966</v>
      </c>
      <c r="T54" t="s">
        <v>192</v>
      </c>
      <c r="V54" s="51" t="s">
        <v>291</v>
      </c>
    </row>
    <row r="55" spans="4:22" x14ac:dyDescent="0.25">
      <c r="G55" t="s">
        <v>53</v>
      </c>
      <c r="S55">
        <v>165557</v>
      </c>
      <c r="T55" t="s">
        <v>193</v>
      </c>
      <c r="V55" s="51" t="s">
        <v>292</v>
      </c>
    </row>
    <row r="56" spans="4:22" x14ac:dyDescent="0.25">
      <c r="G56" t="s">
        <v>54</v>
      </c>
      <c r="S56">
        <v>103934</v>
      </c>
      <c r="T56" t="s">
        <v>195</v>
      </c>
      <c r="V56" s="51" t="s">
        <v>293</v>
      </c>
    </row>
    <row r="57" spans="4:22" x14ac:dyDescent="0.25">
      <c r="G57" t="s">
        <v>55</v>
      </c>
      <c r="S57">
        <v>102514</v>
      </c>
      <c r="T57" t="s">
        <v>196</v>
      </c>
      <c r="V57" s="51" t="s">
        <v>294</v>
      </c>
    </row>
    <row r="58" spans="4:22" x14ac:dyDescent="0.25">
      <c r="G58" t="s">
        <v>56</v>
      </c>
      <c r="S58">
        <v>181094</v>
      </c>
      <c r="T58" t="s">
        <v>197</v>
      </c>
      <c r="V58" s="51" t="s">
        <v>2190</v>
      </c>
    </row>
    <row r="59" spans="4:22" x14ac:dyDescent="0.25">
      <c r="G59" t="s">
        <v>57</v>
      </c>
      <c r="S59">
        <v>158487</v>
      </c>
      <c r="T59" t="s">
        <v>198</v>
      </c>
      <c r="V59" s="51" t="s">
        <v>2191</v>
      </c>
    </row>
    <row r="60" spans="4:22" x14ac:dyDescent="0.25">
      <c r="G60" t="s">
        <v>58</v>
      </c>
      <c r="S60">
        <v>173462</v>
      </c>
      <c r="T60" t="s">
        <v>199</v>
      </c>
      <c r="V60" s="51" t="s">
        <v>295</v>
      </c>
    </row>
    <row r="61" spans="4:22" x14ac:dyDescent="0.25">
      <c r="G61" t="s">
        <v>23</v>
      </c>
      <c r="S61">
        <v>146993</v>
      </c>
      <c r="T61" t="s">
        <v>200</v>
      </c>
      <c r="V61" s="51" t="s">
        <v>2192</v>
      </c>
    </row>
    <row r="62" spans="4:22" x14ac:dyDescent="0.25">
      <c r="G62" t="s">
        <v>23</v>
      </c>
      <c r="S62">
        <v>172563</v>
      </c>
      <c r="T62" t="s">
        <v>201</v>
      </c>
      <c r="V62" s="51" t="s">
        <v>296</v>
      </c>
    </row>
    <row r="63" spans="4:22" x14ac:dyDescent="0.25">
      <c r="G63" t="s">
        <v>24</v>
      </c>
      <c r="S63">
        <v>140653</v>
      </c>
      <c r="T63" t="s">
        <v>202</v>
      </c>
      <c r="V63" s="51" t="s">
        <v>2193</v>
      </c>
    </row>
    <row r="64" spans="4:22" x14ac:dyDescent="0.25">
      <c r="G64" t="s">
        <v>59</v>
      </c>
      <c r="S64">
        <v>174213</v>
      </c>
      <c r="T64" t="s">
        <v>203</v>
      </c>
      <c r="V64" s="51" t="s">
        <v>134</v>
      </c>
    </row>
    <row r="65" spans="7:22" x14ac:dyDescent="0.25">
      <c r="G65" t="s">
        <v>59</v>
      </c>
      <c r="S65">
        <v>178922</v>
      </c>
      <c r="T65" t="s">
        <v>204</v>
      </c>
      <c r="V65" s="51" t="s">
        <v>297</v>
      </c>
    </row>
    <row r="66" spans="7:22" x14ac:dyDescent="0.25">
      <c r="G66" t="s">
        <v>60</v>
      </c>
      <c r="S66">
        <v>149834</v>
      </c>
      <c r="T66" t="s">
        <v>205</v>
      </c>
      <c r="V66" s="51" t="s">
        <v>298</v>
      </c>
    </row>
    <row r="67" spans="7:22" x14ac:dyDescent="0.25">
      <c r="G67" t="s">
        <v>60</v>
      </c>
      <c r="S67">
        <v>170281</v>
      </c>
      <c r="T67" t="s">
        <v>206</v>
      </c>
      <c r="V67" s="51" t="s">
        <v>299</v>
      </c>
    </row>
    <row r="68" spans="7:22" x14ac:dyDescent="0.25">
      <c r="G68" t="s">
        <v>61</v>
      </c>
      <c r="S68">
        <v>101847</v>
      </c>
      <c r="T68" t="s">
        <v>208</v>
      </c>
      <c r="V68" s="51" t="s">
        <v>2194</v>
      </c>
    </row>
    <row r="69" spans="7:22" x14ac:dyDescent="0.25">
      <c r="G69" t="s">
        <v>61</v>
      </c>
      <c r="S69">
        <v>175011</v>
      </c>
      <c r="T69" t="s">
        <v>209</v>
      </c>
      <c r="V69" s="51" t="s">
        <v>300</v>
      </c>
    </row>
    <row r="70" spans="7:22" x14ac:dyDescent="0.25">
      <c r="G70" t="s">
        <v>62</v>
      </c>
      <c r="S70">
        <v>127959</v>
      </c>
      <c r="T70" t="s">
        <v>210</v>
      </c>
      <c r="V70" s="51" t="s">
        <v>301</v>
      </c>
    </row>
    <row r="71" spans="7:22" x14ac:dyDescent="0.25">
      <c r="G71" t="s">
        <v>62</v>
      </c>
      <c r="S71">
        <v>105045</v>
      </c>
      <c r="T71" t="s">
        <v>212</v>
      </c>
      <c r="V71" s="51" t="s">
        <v>302</v>
      </c>
    </row>
    <row r="72" spans="7:22" x14ac:dyDescent="0.25">
      <c r="G72" t="s">
        <v>63</v>
      </c>
      <c r="S72">
        <v>142542</v>
      </c>
      <c r="T72" t="s">
        <v>213</v>
      </c>
      <c r="V72" s="51" t="s">
        <v>303</v>
      </c>
    </row>
    <row r="73" spans="7:22" x14ac:dyDescent="0.25">
      <c r="G73" t="s">
        <v>63</v>
      </c>
      <c r="S73">
        <v>101778</v>
      </c>
      <c r="T73" t="s">
        <v>214</v>
      </c>
      <c r="V73" s="51" t="s">
        <v>304</v>
      </c>
    </row>
    <row r="74" spans="7:22" x14ac:dyDescent="0.25">
      <c r="G74" t="s">
        <v>64</v>
      </c>
      <c r="S74">
        <v>167584</v>
      </c>
      <c r="T74" t="s">
        <v>216</v>
      </c>
      <c r="V74" s="51" t="s">
        <v>305</v>
      </c>
    </row>
    <row r="75" spans="7:22" x14ac:dyDescent="0.25">
      <c r="G75" t="s">
        <v>64</v>
      </c>
      <c r="S75">
        <v>103514</v>
      </c>
      <c r="T75" t="s">
        <v>217</v>
      </c>
      <c r="V75" s="51" t="s">
        <v>2195</v>
      </c>
    </row>
    <row r="76" spans="7:22" x14ac:dyDescent="0.25">
      <c r="G76" t="s">
        <v>65</v>
      </c>
      <c r="S76">
        <v>121506</v>
      </c>
      <c r="T76" t="s">
        <v>218</v>
      </c>
      <c r="V76" s="51" t="s">
        <v>2196</v>
      </c>
    </row>
    <row r="77" spans="7:22" x14ac:dyDescent="0.25">
      <c r="G77" t="s">
        <v>65</v>
      </c>
      <c r="S77">
        <v>172417</v>
      </c>
      <c r="T77" t="s">
        <v>220</v>
      </c>
      <c r="V77" s="51" t="s">
        <v>306</v>
      </c>
    </row>
    <row r="78" spans="7:22" x14ac:dyDescent="0.25">
      <c r="G78" t="s">
        <v>66</v>
      </c>
      <c r="S78">
        <v>103707</v>
      </c>
      <c r="T78" t="s">
        <v>221</v>
      </c>
      <c r="V78" s="51" t="s">
        <v>307</v>
      </c>
    </row>
    <row r="79" spans="7:22" x14ac:dyDescent="0.25">
      <c r="G79" t="s">
        <v>66</v>
      </c>
      <c r="S79">
        <v>172709</v>
      </c>
      <c r="T79" t="s">
        <v>222</v>
      </c>
      <c r="V79" s="51" t="s">
        <v>2197</v>
      </c>
    </row>
    <row r="80" spans="7:22" x14ac:dyDescent="0.25">
      <c r="G80" t="s">
        <v>67</v>
      </c>
      <c r="S80">
        <v>140749</v>
      </c>
      <c r="T80" t="s">
        <v>224</v>
      </c>
      <c r="V80" s="51" t="s">
        <v>308</v>
      </c>
    </row>
    <row r="81" spans="7:22" x14ac:dyDescent="0.25">
      <c r="G81" t="s">
        <v>67</v>
      </c>
      <c r="S81">
        <v>162478</v>
      </c>
      <c r="T81" t="s">
        <v>225</v>
      </c>
      <c r="V81" s="51" t="s">
        <v>2198</v>
      </c>
    </row>
    <row r="82" spans="7:22" x14ac:dyDescent="0.25">
      <c r="G82" t="s">
        <v>68</v>
      </c>
      <c r="S82">
        <v>103426</v>
      </c>
      <c r="T82" t="s">
        <v>226</v>
      </c>
      <c r="V82" s="51" t="s">
        <v>2199</v>
      </c>
    </row>
    <row r="83" spans="7:22" x14ac:dyDescent="0.25">
      <c r="G83" t="s">
        <v>68</v>
      </c>
      <c r="S83">
        <v>102532</v>
      </c>
      <c r="T83" t="s">
        <v>228</v>
      </c>
      <c r="V83" s="51" t="s">
        <v>309</v>
      </c>
    </row>
    <row r="84" spans="7:22" x14ac:dyDescent="0.25">
      <c r="G84" t="s">
        <v>69</v>
      </c>
      <c r="S84">
        <v>168737</v>
      </c>
      <c r="T84" t="s">
        <v>229</v>
      </c>
      <c r="V84" s="51" t="s">
        <v>311</v>
      </c>
    </row>
    <row r="85" spans="7:22" x14ac:dyDescent="0.25">
      <c r="G85" t="s">
        <v>69</v>
      </c>
      <c r="S85">
        <v>151570</v>
      </c>
      <c r="T85" t="s">
        <v>230</v>
      </c>
      <c r="V85" s="51" t="s">
        <v>2200</v>
      </c>
    </row>
    <row r="86" spans="7:22" x14ac:dyDescent="0.25">
      <c r="G86" t="s">
        <v>70</v>
      </c>
      <c r="S86">
        <v>169754</v>
      </c>
      <c r="T86" t="s">
        <v>231</v>
      </c>
      <c r="V86" s="51" t="s">
        <v>310</v>
      </c>
    </row>
    <row r="87" spans="7:22" x14ac:dyDescent="0.25">
      <c r="G87" t="s">
        <v>72</v>
      </c>
      <c r="S87">
        <v>102892</v>
      </c>
      <c r="T87" t="s">
        <v>232</v>
      </c>
      <c r="V87" s="51" t="s">
        <v>2201</v>
      </c>
    </row>
    <row r="88" spans="7:22" x14ac:dyDescent="0.25">
      <c r="G88" t="s">
        <v>73</v>
      </c>
      <c r="S88">
        <v>101281</v>
      </c>
      <c r="T88" t="s">
        <v>233</v>
      </c>
      <c r="V88" s="51" t="s">
        <v>312</v>
      </c>
    </row>
    <row r="89" spans="7:22" x14ac:dyDescent="0.25">
      <c r="G89" t="s">
        <v>74</v>
      </c>
      <c r="S89">
        <v>103552</v>
      </c>
      <c r="T89" t="s">
        <v>234</v>
      </c>
      <c r="V89" s="51" t="s">
        <v>313</v>
      </c>
    </row>
    <row r="90" spans="7:22" x14ac:dyDescent="0.25">
      <c r="G90" t="s">
        <v>75</v>
      </c>
      <c r="S90">
        <v>143472</v>
      </c>
      <c r="T90" t="s">
        <v>235</v>
      </c>
      <c r="V90" s="51" t="s">
        <v>314</v>
      </c>
    </row>
    <row r="91" spans="7:22" x14ac:dyDescent="0.25">
      <c r="G91" t="s">
        <v>76</v>
      </c>
      <c r="S91">
        <v>106344</v>
      </c>
      <c r="T91" t="s">
        <v>236</v>
      </c>
      <c r="V91" s="51" t="s">
        <v>2202</v>
      </c>
    </row>
    <row r="92" spans="7:22" x14ac:dyDescent="0.25">
      <c r="G92" t="s">
        <v>77</v>
      </c>
      <c r="S92">
        <v>101429</v>
      </c>
      <c r="T92" t="s">
        <v>237</v>
      </c>
      <c r="V92" s="51" t="s">
        <v>2203</v>
      </c>
    </row>
    <row r="93" spans="7:22" x14ac:dyDescent="0.25">
      <c r="G93" t="s">
        <v>78</v>
      </c>
      <c r="S93">
        <v>102991</v>
      </c>
      <c r="T93" t="s">
        <v>239</v>
      </c>
      <c r="V93" s="51" t="s">
        <v>315</v>
      </c>
    </row>
    <row r="94" spans="7:22" x14ac:dyDescent="0.25">
      <c r="G94" t="s">
        <v>58</v>
      </c>
      <c r="S94">
        <v>142606</v>
      </c>
      <c r="T94" t="s">
        <v>240</v>
      </c>
      <c r="V94" s="51" t="s">
        <v>2204</v>
      </c>
    </row>
    <row r="95" spans="7:22" x14ac:dyDescent="0.25">
      <c r="G95" t="s">
        <v>23</v>
      </c>
      <c r="S95">
        <v>165051</v>
      </c>
      <c r="T95" t="s">
        <v>241</v>
      </c>
      <c r="V95" s="51" t="s">
        <v>2205</v>
      </c>
    </row>
    <row r="96" spans="7:22" x14ac:dyDescent="0.25">
      <c r="G96" t="s">
        <v>24</v>
      </c>
      <c r="S96">
        <v>152166</v>
      </c>
      <c r="T96" t="s">
        <v>242</v>
      </c>
      <c r="V96" s="51" t="s">
        <v>316</v>
      </c>
    </row>
    <row r="97" spans="19:22" x14ac:dyDescent="0.25">
      <c r="S97">
        <v>103689</v>
      </c>
      <c r="T97" t="s">
        <v>243</v>
      </c>
      <c r="V97" s="51" t="s">
        <v>2206</v>
      </c>
    </row>
    <row r="98" spans="19:22" x14ac:dyDescent="0.25">
      <c r="S98">
        <v>130280</v>
      </c>
      <c r="T98" t="s">
        <v>244</v>
      </c>
      <c r="V98" s="51" t="s">
        <v>317</v>
      </c>
    </row>
    <row r="99" spans="19:22" x14ac:dyDescent="0.25">
      <c r="S99">
        <v>103600</v>
      </c>
      <c r="T99" t="s">
        <v>245</v>
      </c>
      <c r="V99" s="51" t="s">
        <v>2207</v>
      </c>
    </row>
    <row r="100" spans="19:22" x14ac:dyDescent="0.25">
      <c r="S100">
        <v>165136</v>
      </c>
      <c r="T100" t="s">
        <v>246</v>
      </c>
      <c r="V100" s="51" t="s">
        <v>318</v>
      </c>
    </row>
    <row r="101" spans="19:22" x14ac:dyDescent="0.25">
      <c r="S101">
        <v>108896</v>
      </c>
      <c r="T101" t="s">
        <v>247</v>
      </c>
      <c r="V101" s="51" t="s">
        <v>319</v>
      </c>
    </row>
    <row r="102" spans="19:22" x14ac:dyDescent="0.25">
      <c r="S102">
        <v>180347</v>
      </c>
      <c r="T102" t="s">
        <v>248</v>
      </c>
      <c r="V102" s="51" t="s">
        <v>2208</v>
      </c>
    </row>
    <row r="103" spans="19:22" x14ac:dyDescent="0.25">
      <c r="S103">
        <v>155768</v>
      </c>
      <c r="T103" t="s">
        <v>249</v>
      </c>
      <c r="V103" s="51" t="s">
        <v>2209</v>
      </c>
    </row>
    <row r="104" spans="19:22" x14ac:dyDescent="0.25">
      <c r="S104">
        <v>101986</v>
      </c>
      <c r="T104" t="s">
        <v>250</v>
      </c>
      <c r="V104" s="51" t="s">
        <v>320</v>
      </c>
    </row>
    <row r="105" spans="19:22" x14ac:dyDescent="0.25">
      <c r="S105">
        <v>103494</v>
      </c>
      <c r="T105" t="s">
        <v>251</v>
      </c>
      <c r="V105" s="51" t="s">
        <v>2210</v>
      </c>
    </row>
    <row r="106" spans="19:22" x14ac:dyDescent="0.25">
      <c r="S106">
        <v>132291</v>
      </c>
      <c r="T106" t="s">
        <v>252</v>
      </c>
      <c r="V106" s="51" t="s">
        <v>2211</v>
      </c>
    </row>
    <row r="107" spans="19:22" x14ac:dyDescent="0.25">
      <c r="S107">
        <v>175186</v>
      </c>
      <c r="T107" t="s">
        <v>253</v>
      </c>
      <c r="V107" s="51" t="s">
        <v>2212</v>
      </c>
    </row>
    <row r="108" spans="19:22" x14ac:dyDescent="0.25">
      <c r="S108">
        <v>170854</v>
      </c>
      <c r="T108" t="s">
        <v>254</v>
      </c>
      <c r="V108" s="51" t="s">
        <v>2213</v>
      </c>
    </row>
    <row r="109" spans="19:22" x14ac:dyDescent="0.25">
      <c r="S109">
        <v>174497</v>
      </c>
      <c r="T109" t="s">
        <v>255</v>
      </c>
      <c r="V109" s="51" t="s">
        <v>2214</v>
      </c>
    </row>
    <row r="110" spans="19:22" x14ac:dyDescent="0.25">
      <c r="S110">
        <v>103482</v>
      </c>
      <c r="T110" t="s">
        <v>256</v>
      </c>
      <c r="V110" s="51" t="s">
        <v>321</v>
      </c>
    </row>
    <row r="111" spans="19:22" x14ac:dyDescent="0.25">
      <c r="S111">
        <v>178415</v>
      </c>
      <c r="T111" t="s">
        <v>257</v>
      </c>
      <c r="V111" s="51" t="s">
        <v>164</v>
      </c>
    </row>
    <row r="112" spans="19:22" x14ac:dyDescent="0.25">
      <c r="S112">
        <v>179634</v>
      </c>
      <c r="T112" t="s">
        <v>258</v>
      </c>
      <c r="V112" s="51" t="s">
        <v>2215</v>
      </c>
    </row>
    <row r="113" spans="19:22" x14ac:dyDescent="0.25">
      <c r="S113">
        <v>178183</v>
      </c>
      <c r="T113" t="s">
        <v>259</v>
      </c>
      <c r="V113" s="51" t="s">
        <v>2216</v>
      </c>
    </row>
    <row r="114" spans="19:22" x14ac:dyDescent="0.25">
      <c r="S114">
        <v>177356</v>
      </c>
      <c r="T114" t="s">
        <v>261</v>
      </c>
      <c r="V114" s="51" t="s">
        <v>2217</v>
      </c>
    </row>
    <row r="115" spans="19:22" x14ac:dyDescent="0.25">
      <c r="S115">
        <v>0</v>
      </c>
      <c r="T115" t="s">
        <v>262</v>
      </c>
      <c r="V115" s="51" t="s">
        <v>2218</v>
      </c>
    </row>
    <row r="116" spans="19:22" x14ac:dyDescent="0.25">
      <c r="S116">
        <v>179193</v>
      </c>
      <c r="T116" t="s">
        <v>2483</v>
      </c>
      <c r="V116" s="51" t="s">
        <v>322</v>
      </c>
    </row>
    <row r="117" spans="19:22" x14ac:dyDescent="0.25">
      <c r="S117">
        <v>179445</v>
      </c>
      <c r="T117" t="s">
        <v>2484</v>
      </c>
      <c r="V117" s="51" t="s">
        <v>2219</v>
      </c>
    </row>
    <row r="118" spans="19:22" x14ac:dyDescent="0.25">
      <c r="S118">
        <v>168786</v>
      </c>
      <c r="T118" t="s">
        <v>2485</v>
      </c>
      <c r="V118" s="51" t="s">
        <v>323</v>
      </c>
    </row>
    <row r="119" spans="19:22" x14ac:dyDescent="0.25">
      <c r="S119">
        <v>181356</v>
      </c>
      <c r="T119" t="s">
        <v>2486</v>
      </c>
      <c r="V119" s="51" t="s">
        <v>324</v>
      </c>
    </row>
    <row r="120" spans="19:22" x14ac:dyDescent="0.25">
      <c r="S120">
        <v>185746</v>
      </c>
      <c r="T120" t="s">
        <v>2487</v>
      </c>
      <c r="V120" s="51" t="s">
        <v>2220</v>
      </c>
    </row>
    <row r="121" spans="19:22" x14ac:dyDescent="0.25">
      <c r="S121">
        <v>160257</v>
      </c>
      <c r="T121" t="s">
        <v>2488</v>
      </c>
      <c r="V121" s="51" t="s">
        <v>325</v>
      </c>
    </row>
    <row r="122" spans="19:22" x14ac:dyDescent="0.25">
      <c r="S122">
        <v>220400</v>
      </c>
      <c r="T122" t="s">
        <v>2489</v>
      </c>
      <c r="V122" s="51" t="s">
        <v>2221</v>
      </c>
    </row>
    <row r="123" spans="19:22" x14ac:dyDescent="0.25">
      <c r="S123">
        <v>100680</v>
      </c>
      <c r="T123" t="s">
        <v>131</v>
      </c>
      <c r="V123" s="51" t="s">
        <v>326</v>
      </c>
    </row>
    <row r="124" spans="19:22" x14ac:dyDescent="0.25">
      <c r="S124">
        <v>104823</v>
      </c>
      <c r="T124" t="s">
        <v>132</v>
      </c>
      <c r="V124" s="51" t="s">
        <v>327</v>
      </c>
    </row>
    <row r="125" spans="19:22" x14ac:dyDescent="0.25">
      <c r="S125">
        <v>164553</v>
      </c>
      <c r="T125" t="s">
        <v>2490</v>
      </c>
      <c r="V125" s="51" t="s">
        <v>2222</v>
      </c>
    </row>
    <row r="126" spans="19:22" x14ac:dyDescent="0.25">
      <c r="S126">
        <v>187460</v>
      </c>
      <c r="T126" t="s">
        <v>2491</v>
      </c>
      <c r="V126" s="51" t="s">
        <v>328</v>
      </c>
    </row>
    <row r="127" spans="19:22" x14ac:dyDescent="0.25">
      <c r="S127">
        <v>182634</v>
      </c>
      <c r="T127" t="s">
        <v>2492</v>
      </c>
      <c r="V127" s="51" t="s">
        <v>329</v>
      </c>
    </row>
    <row r="128" spans="19:22" x14ac:dyDescent="0.25">
      <c r="S128">
        <v>169469</v>
      </c>
      <c r="T128" t="s">
        <v>135</v>
      </c>
      <c r="V128" s="51" t="s">
        <v>330</v>
      </c>
    </row>
    <row r="129" spans="19:22" x14ac:dyDescent="0.25">
      <c r="S129">
        <v>188382</v>
      </c>
      <c r="T129" t="s">
        <v>2493</v>
      </c>
      <c r="V129" s="51" t="s">
        <v>2223</v>
      </c>
    </row>
    <row r="130" spans="19:22" x14ac:dyDescent="0.25">
      <c r="S130">
        <v>105198</v>
      </c>
      <c r="T130" t="s">
        <v>2494</v>
      </c>
      <c r="V130" s="51" t="s">
        <v>331</v>
      </c>
    </row>
    <row r="131" spans="19:22" x14ac:dyDescent="0.25">
      <c r="S131">
        <v>102037</v>
      </c>
      <c r="T131" t="s">
        <v>2495</v>
      </c>
      <c r="V131" s="51" t="s">
        <v>332</v>
      </c>
    </row>
    <row r="132" spans="19:22" x14ac:dyDescent="0.25">
      <c r="S132">
        <v>176848</v>
      </c>
      <c r="T132" t="s">
        <v>2496</v>
      </c>
      <c r="V132" s="51" t="s">
        <v>333</v>
      </c>
    </row>
    <row r="133" spans="19:22" x14ac:dyDescent="0.25">
      <c r="S133">
        <v>179939</v>
      </c>
      <c r="T133" t="s">
        <v>136</v>
      </c>
      <c r="V133" s="51" t="s">
        <v>2224</v>
      </c>
    </row>
    <row r="134" spans="19:22" x14ac:dyDescent="0.25">
      <c r="S134">
        <v>120436</v>
      </c>
      <c r="T134" t="s">
        <v>137</v>
      </c>
      <c r="V134" s="51" t="s">
        <v>2225</v>
      </c>
    </row>
    <row r="135" spans="19:22" x14ac:dyDescent="0.25">
      <c r="S135">
        <v>123888</v>
      </c>
      <c r="T135" t="s">
        <v>138</v>
      </c>
      <c r="V135" s="51" t="s">
        <v>2226</v>
      </c>
    </row>
    <row r="136" spans="19:22" x14ac:dyDescent="0.25">
      <c r="S136">
        <v>104992</v>
      </c>
      <c r="T136" t="s">
        <v>2497</v>
      </c>
      <c r="V136" s="51" t="s">
        <v>2227</v>
      </c>
    </row>
    <row r="137" spans="19:22" x14ac:dyDescent="0.25">
      <c r="S137">
        <v>162230</v>
      </c>
      <c r="T137" t="s">
        <v>2498</v>
      </c>
      <c r="V137" s="51" t="s">
        <v>334</v>
      </c>
    </row>
    <row r="138" spans="19:22" x14ac:dyDescent="0.25">
      <c r="S138">
        <v>102626</v>
      </c>
      <c r="T138" t="s">
        <v>2499</v>
      </c>
      <c r="V138" s="51" t="s">
        <v>2228</v>
      </c>
    </row>
    <row r="139" spans="19:22" x14ac:dyDescent="0.25">
      <c r="S139">
        <v>144519</v>
      </c>
      <c r="T139" t="s">
        <v>2500</v>
      </c>
      <c r="V139" s="51" t="s">
        <v>335</v>
      </c>
    </row>
    <row r="140" spans="19:22" x14ac:dyDescent="0.25">
      <c r="S140">
        <v>144788</v>
      </c>
      <c r="T140" t="s">
        <v>2501</v>
      </c>
      <c r="V140" s="51" t="s">
        <v>2229</v>
      </c>
    </row>
    <row r="141" spans="19:22" x14ac:dyDescent="0.25">
      <c r="S141">
        <v>188273</v>
      </c>
      <c r="T141" t="s">
        <v>2502</v>
      </c>
      <c r="V141" s="51" t="s">
        <v>336</v>
      </c>
    </row>
    <row r="142" spans="19:22" x14ac:dyDescent="0.25">
      <c r="S142">
        <v>126324</v>
      </c>
      <c r="T142" t="s">
        <v>142</v>
      </c>
      <c r="V142" s="51" t="s">
        <v>2230</v>
      </c>
    </row>
    <row r="143" spans="19:22" x14ac:dyDescent="0.25">
      <c r="S143">
        <v>141090</v>
      </c>
      <c r="T143" t="s">
        <v>2503</v>
      </c>
      <c r="V143" s="51" t="s">
        <v>337</v>
      </c>
    </row>
    <row r="144" spans="19:22" x14ac:dyDescent="0.25">
      <c r="S144">
        <v>105096</v>
      </c>
      <c r="T144" t="s">
        <v>2504</v>
      </c>
      <c r="V144" s="51" t="s">
        <v>338</v>
      </c>
    </row>
    <row r="145" spans="19:22" x14ac:dyDescent="0.25">
      <c r="S145">
        <v>103492</v>
      </c>
      <c r="T145" t="s">
        <v>2505</v>
      </c>
      <c r="V145" s="51" t="s">
        <v>2231</v>
      </c>
    </row>
    <row r="146" spans="19:22" x14ac:dyDescent="0.25">
      <c r="S146">
        <v>158789</v>
      </c>
      <c r="T146" t="s">
        <v>148</v>
      </c>
      <c r="V146" s="51" t="s">
        <v>339</v>
      </c>
    </row>
    <row r="147" spans="19:22" x14ac:dyDescent="0.25">
      <c r="S147">
        <v>152454</v>
      </c>
      <c r="T147" t="s">
        <v>2506</v>
      </c>
      <c r="V147" s="51" t="s">
        <v>2232</v>
      </c>
    </row>
    <row r="148" spans="19:22" x14ac:dyDescent="0.25">
      <c r="S148">
        <v>159521</v>
      </c>
      <c r="T148" t="s">
        <v>150</v>
      </c>
      <c r="V148" s="51" t="s">
        <v>340</v>
      </c>
    </row>
    <row r="149" spans="19:22" x14ac:dyDescent="0.25">
      <c r="S149">
        <v>181409</v>
      </c>
      <c r="T149" t="s">
        <v>151</v>
      </c>
      <c r="V149" s="51" t="s">
        <v>341</v>
      </c>
    </row>
    <row r="150" spans="19:22" x14ac:dyDescent="0.25">
      <c r="S150">
        <v>166783</v>
      </c>
      <c r="T150" t="s">
        <v>153</v>
      </c>
      <c r="V150" s="51" t="s">
        <v>2233</v>
      </c>
    </row>
    <row r="151" spans="19:22" x14ac:dyDescent="0.25">
      <c r="S151">
        <v>157957</v>
      </c>
      <c r="T151" t="s">
        <v>2507</v>
      </c>
      <c r="V151" s="51" t="s">
        <v>342</v>
      </c>
    </row>
    <row r="152" spans="19:22" x14ac:dyDescent="0.25">
      <c r="S152">
        <v>101547</v>
      </c>
      <c r="T152" t="s">
        <v>156</v>
      </c>
      <c r="V152" s="51" t="s">
        <v>343</v>
      </c>
    </row>
    <row r="153" spans="19:22" x14ac:dyDescent="0.25">
      <c r="S153">
        <v>170393</v>
      </c>
      <c r="T153" t="s">
        <v>2508</v>
      </c>
      <c r="V153" s="51" t="s">
        <v>344</v>
      </c>
    </row>
    <row r="154" spans="19:22" x14ac:dyDescent="0.25">
      <c r="S154">
        <v>172529</v>
      </c>
      <c r="T154" t="s">
        <v>159</v>
      </c>
      <c r="V154" s="51" t="s">
        <v>345</v>
      </c>
    </row>
    <row r="155" spans="19:22" x14ac:dyDescent="0.25">
      <c r="S155">
        <v>183457</v>
      </c>
      <c r="T155" t="s">
        <v>2509</v>
      </c>
      <c r="V155" s="51" t="s">
        <v>346</v>
      </c>
    </row>
    <row r="156" spans="19:22" x14ac:dyDescent="0.25">
      <c r="S156">
        <v>175211</v>
      </c>
      <c r="T156" t="s">
        <v>2510</v>
      </c>
      <c r="V156" s="51" t="s">
        <v>347</v>
      </c>
    </row>
    <row r="157" spans="19:22" x14ac:dyDescent="0.25">
      <c r="S157">
        <v>102020</v>
      </c>
      <c r="T157" t="s">
        <v>162</v>
      </c>
      <c r="V157" s="51" t="s">
        <v>2234</v>
      </c>
    </row>
    <row r="158" spans="19:22" x14ac:dyDescent="0.25">
      <c r="S158">
        <v>103580</v>
      </c>
      <c r="T158" t="s">
        <v>2511</v>
      </c>
      <c r="V158" s="51" t="s">
        <v>348</v>
      </c>
    </row>
    <row r="159" spans="19:22" x14ac:dyDescent="0.25">
      <c r="S159">
        <v>106030</v>
      </c>
      <c r="T159" t="s">
        <v>165</v>
      </c>
      <c r="V159" s="51" t="s">
        <v>349</v>
      </c>
    </row>
    <row r="160" spans="19:22" x14ac:dyDescent="0.25">
      <c r="S160">
        <v>182733</v>
      </c>
      <c r="T160" t="s">
        <v>2512</v>
      </c>
      <c r="V160" s="51" t="s">
        <v>2235</v>
      </c>
    </row>
    <row r="161" spans="19:22" x14ac:dyDescent="0.25">
      <c r="S161">
        <v>190622</v>
      </c>
      <c r="T161" t="s">
        <v>2513</v>
      </c>
      <c r="V161" s="51" t="s">
        <v>350</v>
      </c>
    </row>
    <row r="162" spans="19:22" x14ac:dyDescent="0.25">
      <c r="S162">
        <v>127560</v>
      </c>
      <c r="T162" t="s">
        <v>2514</v>
      </c>
      <c r="V162" s="51" t="s">
        <v>351</v>
      </c>
    </row>
    <row r="163" spans="19:22" x14ac:dyDescent="0.25">
      <c r="S163">
        <v>103901</v>
      </c>
      <c r="T163" t="s">
        <v>2515</v>
      </c>
      <c r="V163" s="51" t="s">
        <v>352</v>
      </c>
    </row>
    <row r="164" spans="19:22" x14ac:dyDescent="0.25">
      <c r="S164">
        <v>169977</v>
      </c>
      <c r="T164" t="s">
        <v>2516</v>
      </c>
      <c r="V164" s="51" t="s">
        <v>353</v>
      </c>
    </row>
    <row r="165" spans="19:22" x14ac:dyDescent="0.25">
      <c r="S165">
        <v>187592</v>
      </c>
      <c r="T165" t="s">
        <v>2517</v>
      </c>
      <c r="V165" s="51" t="s">
        <v>354</v>
      </c>
    </row>
    <row r="166" spans="19:22" x14ac:dyDescent="0.25">
      <c r="S166">
        <v>174648</v>
      </c>
      <c r="T166" t="s">
        <v>167</v>
      </c>
      <c r="V166" s="51" t="s">
        <v>355</v>
      </c>
    </row>
    <row r="167" spans="19:22" x14ac:dyDescent="0.25">
      <c r="S167">
        <v>151243</v>
      </c>
      <c r="T167" t="s">
        <v>168</v>
      </c>
      <c r="V167" s="51" t="s">
        <v>356</v>
      </c>
    </row>
    <row r="168" spans="19:22" x14ac:dyDescent="0.25">
      <c r="S168">
        <v>103905</v>
      </c>
      <c r="T168" t="s">
        <v>2518</v>
      </c>
      <c r="V168" s="51" t="s">
        <v>357</v>
      </c>
    </row>
    <row r="169" spans="19:22" x14ac:dyDescent="0.25">
      <c r="S169">
        <v>189315</v>
      </c>
      <c r="T169" t="s">
        <v>2519</v>
      </c>
      <c r="V169" s="51" t="s">
        <v>358</v>
      </c>
    </row>
    <row r="170" spans="19:22" x14ac:dyDescent="0.25">
      <c r="S170">
        <v>189600</v>
      </c>
      <c r="T170" t="s">
        <v>2520</v>
      </c>
      <c r="V170" s="51" t="s">
        <v>359</v>
      </c>
    </row>
    <row r="171" spans="19:22" x14ac:dyDescent="0.25">
      <c r="S171">
        <v>175498</v>
      </c>
      <c r="T171" t="s">
        <v>2521</v>
      </c>
      <c r="V171" s="51" t="s">
        <v>2236</v>
      </c>
    </row>
    <row r="172" spans="19:22" x14ac:dyDescent="0.25">
      <c r="S172">
        <v>187086</v>
      </c>
      <c r="T172" t="s">
        <v>2522</v>
      </c>
      <c r="V172" s="51" t="s">
        <v>2237</v>
      </c>
    </row>
    <row r="173" spans="19:22" x14ac:dyDescent="0.25">
      <c r="S173">
        <v>113483</v>
      </c>
      <c r="T173" t="s">
        <v>2523</v>
      </c>
      <c r="V173" s="51" t="s">
        <v>2238</v>
      </c>
    </row>
    <row r="174" spans="19:22" x14ac:dyDescent="0.25">
      <c r="S174">
        <v>181084</v>
      </c>
      <c r="T174" t="s">
        <v>2524</v>
      </c>
      <c r="V174" s="51" t="s">
        <v>2239</v>
      </c>
    </row>
    <row r="175" spans="19:22" x14ac:dyDescent="0.25">
      <c r="S175">
        <v>188054</v>
      </c>
      <c r="T175" t="s">
        <v>2525</v>
      </c>
      <c r="V175" s="51" t="s">
        <v>2240</v>
      </c>
    </row>
    <row r="176" spans="19:22" x14ac:dyDescent="0.25">
      <c r="S176">
        <v>174248</v>
      </c>
      <c r="T176" t="s">
        <v>171</v>
      </c>
      <c r="V176" s="51" t="s">
        <v>2241</v>
      </c>
    </row>
    <row r="177" spans="19:22" x14ac:dyDescent="0.25">
      <c r="S177">
        <v>185717</v>
      </c>
      <c r="T177" t="s">
        <v>2526</v>
      </c>
      <c r="V177" s="51" t="s">
        <v>360</v>
      </c>
    </row>
    <row r="178" spans="19:22" x14ac:dyDescent="0.25">
      <c r="S178">
        <v>186708</v>
      </c>
      <c r="T178" t="s">
        <v>2527</v>
      </c>
      <c r="V178" s="51" t="s">
        <v>361</v>
      </c>
    </row>
    <row r="179" spans="19:22" x14ac:dyDescent="0.25">
      <c r="S179">
        <v>187297</v>
      </c>
      <c r="T179" t="s">
        <v>2528</v>
      </c>
      <c r="V179" s="51" t="s">
        <v>362</v>
      </c>
    </row>
    <row r="180" spans="19:22" x14ac:dyDescent="0.25">
      <c r="S180">
        <v>183474</v>
      </c>
      <c r="T180" t="s">
        <v>2529</v>
      </c>
      <c r="V180" s="51" t="s">
        <v>2242</v>
      </c>
    </row>
    <row r="181" spans="19:22" x14ac:dyDescent="0.25">
      <c r="S181">
        <v>180059</v>
      </c>
      <c r="T181" t="s">
        <v>2530</v>
      </c>
      <c r="V181" s="51" t="s">
        <v>2243</v>
      </c>
    </row>
    <row r="182" spans="19:22" x14ac:dyDescent="0.25">
      <c r="S182">
        <v>175614</v>
      </c>
      <c r="T182" t="s">
        <v>173</v>
      </c>
      <c r="V182" s="51" t="s">
        <v>363</v>
      </c>
    </row>
    <row r="183" spans="19:22" x14ac:dyDescent="0.25">
      <c r="S183">
        <v>175444</v>
      </c>
      <c r="T183" t="s">
        <v>2531</v>
      </c>
      <c r="V183" s="51" t="s">
        <v>161</v>
      </c>
    </row>
    <row r="184" spans="19:22" x14ac:dyDescent="0.25">
      <c r="S184">
        <v>166368</v>
      </c>
      <c r="T184" t="s">
        <v>2532</v>
      </c>
      <c r="V184" s="51" t="s">
        <v>2244</v>
      </c>
    </row>
    <row r="185" spans="19:22" x14ac:dyDescent="0.25">
      <c r="S185">
        <v>101013</v>
      </c>
      <c r="T185" t="s">
        <v>176</v>
      </c>
      <c r="V185" s="51" t="s">
        <v>364</v>
      </c>
    </row>
    <row r="186" spans="19:22" x14ac:dyDescent="0.25">
      <c r="S186">
        <v>190224</v>
      </c>
      <c r="T186" t="s">
        <v>2533</v>
      </c>
      <c r="V186" s="51" t="s">
        <v>365</v>
      </c>
    </row>
    <row r="187" spans="19:22" x14ac:dyDescent="0.25">
      <c r="S187">
        <v>136913</v>
      </c>
      <c r="T187" t="s">
        <v>2534</v>
      </c>
      <c r="V187" s="51" t="s">
        <v>2245</v>
      </c>
    </row>
    <row r="188" spans="19:22" x14ac:dyDescent="0.25">
      <c r="S188">
        <v>113516</v>
      </c>
      <c r="T188" t="s">
        <v>178</v>
      </c>
      <c r="V188" s="51" t="s">
        <v>366</v>
      </c>
    </row>
    <row r="189" spans="19:22" x14ac:dyDescent="0.25">
      <c r="S189">
        <v>178959</v>
      </c>
      <c r="T189" t="s">
        <v>2535</v>
      </c>
      <c r="V189" s="51" t="s">
        <v>367</v>
      </c>
    </row>
    <row r="190" spans="19:22" x14ac:dyDescent="0.25">
      <c r="S190">
        <v>165011</v>
      </c>
      <c r="T190" t="s">
        <v>2536</v>
      </c>
      <c r="V190" s="51" t="s">
        <v>2246</v>
      </c>
    </row>
    <row r="191" spans="19:22" x14ac:dyDescent="0.25">
      <c r="S191">
        <v>184643</v>
      </c>
      <c r="T191" t="s">
        <v>2537</v>
      </c>
      <c r="V191" s="51" t="s">
        <v>145</v>
      </c>
    </row>
    <row r="192" spans="19:22" x14ac:dyDescent="0.25">
      <c r="S192">
        <v>129970</v>
      </c>
      <c r="T192" t="s">
        <v>181</v>
      </c>
      <c r="V192" s="51" t="s">
        <v>2247</v>
      </c>
    </row>
    <row r="193" spans="19:22" x14ac:dyDescent="0.25">
      <c r="S193">
        <v>103551</v>
      </c>
      <c r="T193" t="s">
        <v>2538</v>
      </c>
      <c r="V193" s="51" t="s">
        <v>368</v>
      </c>
    </row>
    <row r="194" spans="19:22" x14ac:dyDescent="0.25">
      <c r="S194">
        <v>100714</v>
      </c>
      <c r="T194" t="s">
        <v>2539</v>
      </c>
      <c r="V194" s="51" t="s">
        <v>369</v>
      </c>
    </row>
    <row r="195" spans="19:22" x14ac:dyDescent="0.25">
      <c r="S195">
        <v>168400</v>
      </c>
      <c r="T195" t="s">
        <v>183</v>
      </c>
      <c r="V195" s="51" t="s">
        <v>2248</v>
      </c>
    </row>
    <row r="196" spans="19:22" x14ac:dyDescent="0.25">
      <c r="S196">
        <v>103742</v>
      </c>
      <c r="T196" t="s">
        <v>2540</v>
      </c>
      <c r="V196" s="51" t="s">
        <v>370</v>
      </c>
    </row>
    <row r="197" spans="19:22" x14ac:dyDescent="0.25">
      <c r="S197">
        <v>129055</v>
      </c>
      <c r="T197" t="s">
        <v>186</v>
      </c>
      <c r="V197" s="51" t="s">
        <v>371</v>
      </c>
    </row>
    <row r="198" spans="19:22" x14ac:dyDescent="0.25">
      <c r="S198">
        <v>190497</v>
      </c>
      <c r="T198" t="s">
        <v>2541</v>
      </c>
      <c r="V198" s="51" t="s">
        <v>2249</v>
      </c>
    </row>
    <row r="199" spans="19:22" x14ac:dyDescent="0.25">
      <c r="S199">
        <v>172287</v>
      </c>
      <c r="T199" t="s">
        <v>2542</v>
      </c>
      <c r="V199" s="51" t="s">
        <v>2250</v>
      </c>
    </row>
    <row r="200" spans="19:22" x14ac:dyDescent="0.25">
      <c r="S200">
        <v>180679</v>
      </c>
      <c r="T200" t="s">
        <v>2543</v>
      </c>
      <c r="V200" s="51" t="s">
        <v>2251</v>
      </c>
    </row>
    <row r="201" spans="19:22" x14ac:dyDescent="0.25">
      <c r="S201">
        <v>176996</v>
      </c>
      <c r="T201" t="s">
        <v>2544</v>
      </c>
      <c r="V201" s="51" t="s">
        <v>372</v>
      </c>
    </row>
    <row r="202" spans="19:22" x14ac:dyDescent="0.25">
      <c r="S202">
        <v>177862</v>
      </c>
      <c r="T202" t="s">
        <v>2545</v>
      </c>
      <c r="V202" s="51" t="s">
        <v>373</v>
      </c>
    </row>
    <row r="203" spans="19:22" x14ac:dyDescent="0.25">
      <c r="S203">
        <v>103511</v>
      </c>
      <c r="T203" t="s">
        <v>2546</v>
      </c>
      <c r="V203" s="51" t="s">
        <v>374</v>
      </c>
    </row>
    <row r="204" spans="19:22" x14ac:dyDescent="0.25">
      <c r="S204">
        <v>104132</v>
      </c>
      <c r="T204" t="s">
        <v>2547</v>
      </c>
      <c r="V204" s="51" t="s">
        <v>375</v>
      </c>
    </row>
    <row r="205" spans="19:22" x14ac:dyDescent="0.25">
      <c r="S205">
        <v>173133</v>
      </c>
      <c r="T205" t="s">
        <v>2548</v>
      </c>
      <c r="V205" s="51" t="s">
        <v>2252</v>
      </c>
    </row>
    <row r="206" spans="19:22" x14ac:dyDescent="0.25">
      <c r="S206">
        <v>148015</v>
      </c>
      <c r="T206" t="s">
        <v>190</v>
      </c>
      <c r="V206" s="51" t="s">
        <v>2253</v>
      </c>
    </row>
    <row r="207" spans="19:22" x14ac:dyDescent="0.25">
      <c r="S207">
        <v>188817</v>
      </c>
      <c r="T207" t="s">
        <v>2549</v>
      </c>
      <c r="V207" s="51" t="s">
        <v>376</v>
      </c>
    </row>
    <row r="208" spans="19:22" x14ac:dyDescent="0.25">
      <c r="S208">
        <v>179966</v>
      </c>
      <c r="T208" t="s">
        <v>192</v>
      </c>
      <c r="V208" s="51" t="s">
        <v>377</v>
      </c>
    </row>
    <row r="209" spans="19:22" x14ac:dyDescent="0.25">
      <c r="S209">
        <v>158616</v>
      </c>
      <c r="T209" t="s">
        <v>2550</v>
      </c>
      <c r="V209" s="51" t="s">
        <v>378</v>
      </c>
    </row>
    <row r="210" spans="19:22" x14ac:dyDescent="0.25">
      <c r="S210">
        <v>181309</v>
      </c>
      <c r="T210" t="s">
        <v>2551</v>
      </c>
      <c r="V210" s="51" t="s">
        <v>379</v>
      </c>
    </row>
    <row r="211" spans="19:22" x14ac:dyDescent="0.25">
      <c r="S211">
        <v>165557</v>
      </c>
      <c r="T211" t="s">
        <v>193</v>
      </c>
      <c r="V211" s="51" t="s">
        <v>2254</v>
      </c>
    </row>
    <row r="212" spans="19:22" x14ac:dyDescent="0.25">
      <c r="S212">
        <v>103934</v>
      </c>
      <c r="T212" t="s">
        <v>2552</v>
      </c>
      <c r="V212" s="51" t="s">
        <v>380</v>
      </c>
    </row>
    <row r="213" spans="19:22" x14ac:dyDescent="0.25">
      <c r="S213">
        <v>186748</v>
      </c>
      <c r="T213" t="s">
        <v>2553</v>
      </c>
      <c r="V213" s="51" t="s">
        <v>2255</v>
      </c>
    </row>
    <row r="214" spans="19:22" x14ac:dyDescent="0.25">
      <c r="S214">
        <v>103709</v>
      </c>
      <c r="T214" t="s">
        <v>2554</v>
      </c>
      <c r="V214" s="51" t="s">
        <v>2256</v>
      </c>
    </row>
    <row r="215" spans="19:22" x14ac:dyDescent="0.25">
      <c r="S215">
        <v>172033</v>
      </c>
      <c r="T215" t="s">
        <v>2555</v>
      </c>
      <c r="V215" s="51" t="s">
        <v>381</v>
      </c>
    </row>
    <row r="216" spans="19:22" x14ac:dyDescent="0.25">
      <c r="S216">
        <v>187775</v>
      </c>
      <c r="T216" t="s">
        <v>2556</v>
      </c>
      <c r="V216" s="51" t="s">
        <v>382</v>
      </c>
    </row>
    <row r="217" spans="19:22" x14ac:dyDescent="0.25">
      <c r="S217">
        <v>141162</v>
      </c>
      <c r="T217" t="s">
        <v>2557</v>
      </c>
      <c r="V217" s="51" t="s">
        <v>383</v>
      </c>
    </row>
    <row r="218" spans="19:22" x14ac:dyDescent="0.25">
      <c r="S218">
        <v>186906</v>
      </c>
      <c r="T218" t="s">
        <v>2558</v>
      </c>
      <c r="V218" s="51" t="s">
        <v>384</v>
      </c>
    </row>
    <row r="219" spans="19:22" x14ac:dyDescent="0.25">
      <c r="S219">
        <v>168326</v>
      </c>
      <c r="T219" t="s">
        <v>2559</v>
      </c>
      <c r="V219" s="51" t="s">
        <v>2257</v>
      </c>
    </row>
    <row r="220" spans="19:22" x14ac:dyDescent="0.25">
      <c r="S220">
        <v>162458</v>
      </c>
      <c r="T220" t="s">
        <v>2560</v>
      </c>
      <c r="V220" s="51" t="s">
        <v>385</v>
      </c>
    </row>
    <row r="221" spans="19:22" x14ac:dyDescent="0.25">
      <c r="S221">
        <v>109047</v>
      </c>
      <c r="T221" t="s">
        <v>2561</v>
      </c>
      <c r="V221" s="51" t="s">
        <v>386</v>
      </c>
    </row>
    <row r="222" spans="19:22" x14ac:dyDescent="0.25">
      <c r="S222">
        <v>174965</v>
      </c>
      <c r="T222" t="s">
        <v>2562</v>
      </c>
      <c r="V222" s="51" t="s">
        <v>387</v>
      </c>
    </row>
    <row r="223" spans="19:22" x14ac:dyDescent="0.25">
      <c r="S223">
        <v>185609</v>
      </c>
      <c r="T223" t="s">
        <v>2563</v>
      </c>
      <c r="V223" s="51" t="s">
        <v>388</v>
      </c>
    </row>
    <row r="224" spans="19:22" x14ac:dyDescent="0.25">
      <c r="S224">
        <v>165840</v>
      </c>
      <c r="T224" t="s">
        <v>2564</v>
      </c>
      <c r="V224" s="51" t="s">
        <v>389</v>
      </c>
    </row>
    <row r="225" spans="19:22" x14ac:dyDescent="0.25">
      <c r="S225">
        <v>181094</v>
      </c>
      <c r="T225" t="s">
        <v>197</v>
      </c>
      <c r="V225" s="51" t="s">
        <v>390</v>
      </c>
    </row>
    <row r="226" spans="19:22" x14ac:dyDescent="0.25">
      <c r="S226">
        <v>187384</v>
      </c>
      <c r="T226" t="s">
        <v>2565</v>
      </c>
      <c r="V226" s="51" t="s">
        <v>391</v>
      </c>
    </row>
    <row r="227" spans="19:22" x14ac:dyDescent="0.25">
      <c r="S227">
        <v>185918</v>
      </c>
      <c r="T227" t="s">
        <v>2566</v>
      </c>
      <c r="V227" s="51" t="s">
        <v>392</v>
      </c>
    </row>
    <row r="228" spans="19:22" x14ac:dyDescent="0.25">
      <c r="S228">
        <v>173462</v>
      </c>
      <c r="T228" t="s">
        <v>2567</v>
      </c>
      <c r="V228" s="51" t="s">
        <v>393</v>
      </c>
    </row>
    <row r="229" spans="19:22" x14ac:dyDescent="0.25">
      <c r="S229">
        <v>184365</v>
      </c>
      <c r="T229" t="s">
        <v>2568</v>
      </c>
      <c r="V229" s="51" t="s">
        <v>394</v>
      </c>
    </row>
    <row r="230" spans="19:22" x14ac:dyDescent="0.25">
      <c r="S230">
        <v>158965</v>
      </c>
      <c r="T230" t="s">
        <v>2569</v>
      </c>
      <c r="V230" s="51" t="s">
        <v>147</v>
      </c>
    </row>
    <row r="231" spans="19:22" x14ac:dyDescent="0.25">
      <c r="S231">
        <v>187815</v>
      </c>
      <c r="T231" t="s">
        <v>2570</v>
      </c>
      <c r="V231" s="51" t="s">
        <v>395</v>
      </c>
    </row>
    <row r="232" spans="19:22" x14ac:dyDescent="0.25">
      <c r="S232">
        <v>176046</v>
      </c>
      <c r="T232" t="s">
        <v>2571</v>
      </c>
      <c r="V232" s="51" t="s">
        <v>2258</v>
      </c>
    </row>
    <row r="233" spans="19:22" x14ac:dyDescent="0.25">
      <c r="S233">
        <v>172563</v>
      </c>
      <c r="T233" t="s">
        <v>2572</v>
      </c>
      <c r="V233" s="51" t="s">
        <v>2259</v>
      </c>
    </row>
    <row r="234" spans="19:22" x14ac:dyDescent="0.25">
      <c r="S234">
        <v>184888</v>
      </c>
      <c r="T234" t="s">
        <v>2573</v>
      </c>
      <c r="V234" s="51" t="s">
        <v>2260</v>
      </c>
    </row>
    <row r="235" spans="19:22" x14ac:dyDescent="0.25">
      <c r="S235">
        <v>183326</v>
      </c>
      <c r="T235" t="s">
        <v>2574</v>
      </c>
      <c r="V235" s="51" t="s">
        <v>2261</v>
      </c>
    </row>
    <row r="236" spans="19:22" x14ac:dyDescent="0.25">
      <c r="S236">
        <v>184276</v>
      </c>
      <c r="T236" t="s">
        <v>2575</v>
      </c>
      <c r="V236" s="51" t="s">
        <v>396</v>
      </c>
    </row>
    <row r="237" spans="19:22" x14ac:dyDescent="0.25">
      <c r="S237">
        <v>186548</v>
      </c>
      <c r="T237" t="s">
        <v>2576</v>
      </c>
      <c r="V237" s="51" t="s">
        <v>397</v>
      </c>
    </row>
    <row r="238" spans="19:22" x14ac:dyDescent="0.25">
      <c r="S238">
        <v>140653</v>
      </c>
      <c r="T238" t="s">
        <v>202</v>
      </c>
      <c r="V238" s="51" t="s">
        <v>2262</v>
      </c>
    </row>
    <row r="239" spans="19:22" x14ac:dyDescent="0.25">
      <c r="S239">
        <v>218684</v>
      </c>
      <c r="T239" t="s">
        <v>2577</v>
      </c>
      <c r="V239" s="51" t="s">
        <v>398</v>
      </c>
    </row>
    <row r="240" spans="19:22" x14ac:dyDescent="0.25">
      <c r="S240">
        <v>187960</v>
      </c>
      <c r="T240" t="s">
        <v>2578</v>
      </c>
      <c r="V240" s="51" t="s">
        <v>399</v>
      </c>
    </row>
    <row r="241" spans="19:22" x14ac:dyDescent="0.25">
      <c r="S241">
        <v>187160</v>
      </c>
      <c r="T241" t="s">
        <v>2579</v>
      </c>
      <c r="V241" s="51" t="s">
        <v>400</v>
      </c>
    </row>
    <row r="242" spans="19:22" x14ac:dyDescent="0.25">
      <c r="S242">
        <v>174213</v>
      </c>
      <c r="T242" t="s">
        <v>203</v>
      </c>
      <c r="V242" s="51" t="s">
        <v>401</v>
      </c>
    </row>
    <row r="243" spans="19:22" x14ac:dyDescent="0.25">
      <c r="S243">
        <v>139725</v>
      </c>
      <c r="T243" t="s">
        <v>2580</v>
      </c>
      <c r="V243" s="51" t="s">
        <v>402</v>
      </c>
    </row>
    <row r="244" spans="19:22" x14ac:dyDescent="0.25">
      <c r="S244">
        <v>178922</v>
      </c>
      <c r="T244" t="s">
        <v>2581</v>
      </c>
      <c r="V244" s="51" t="s">
        <v>2263</v>
      </c>
    </row>
    <row r="245" spans="19:22" x14ac:dyDescent="0.25">
      <c r="S245">
        <v>178598</v>
      </c>
      <c r="T245" t="s">
        <v>2582</v>
      </c>
      <c r="V245" s="51" t="s">
        <v>2264</v>
      </c>
    </row>
    <row r="246" spans="19:22" x14ac:dyDescent="0.25">
      <c r="S246">
        <v>149834</v>
      </c>
      <c r="T246" t="s">
        <v>2583</v>
      </c>
      <c r="V246" s="51" t="s">
        <v>403</v>
      </c>
    </row>
    <row r="247" spans="19:22" x14ac:dyDescent="0.25">
      <c r="S247">
        <v>189541</v>
      </c>
      <c r="T247" t="s">
        <v>2584</v>
      </c>
      <c r="V247" s="51" t="s">
        <v>404</v>
      </c>
    </row>
    <row r="248" spans="19:22" x14ac:dyDescent="0.25">
      <c r="S248">
        <v>119504</v>
      </c>
      <c r="T248" t="s">
        <v>2585</v>
      </c>
      <c r="V248" s="51" t="s">
        <v>2265</v>
      </c>
    </row>
    <row r="249" spans="19:22" x14ac:dyDescent="0.25">
      <c r="S249">
        <v>186727</v>
      </c>
      <c r="T249" t="s">
        <v>2586</v>
      </c>
      <c r="V249" s="51" t="s">
        <v>405</v>
      </c>
    </row>
    <row r="250" spans="19:22" x14ac:dyDescent="0.25">
      <c r="S250">
        <v>177318</v>
      </c>
      <c r="T250" t="s">
        <v>2587</v>
      </c>
      <c r="V250" s="51" t="s">
        <v>406</v>
      </c>
    </row>
    <row r="251" spans="19:22" x14ac:dyDescent="0.25">
      <c r="S251">
        <v>181768</v>
      </c>
      <c r="T251" t="s">
        <v>2588</v>
      </c>
      <c r="V251" s="51" t="s">
        <v>2266</v>
      </c>
    </row>
    <row r="252" spans="19:22" x14ac:dyDescent="0.25">
      <c r="S252">
        <v>101847</v>
      </c>
      <c r="T252" t="s">
        <v>208</v>
      </c>
      <c r="V252" s="51" t="s">
        <v>407</v>
      </c>
    </row>
    <row r="253" spans="19:22" x14ac:dyDescent="0.25">
      <c r="S253">
        <v>171461</v>
      </c>
      <c r="T253" t="s">
        <v>2589</v>
      </c>
      <c r="V253" s="51" t="s">
        <v>2267</v>
      </c>
    </row>
    <row r="254" spans="19:22" x14ac:dyDescent="0.25">
      <c r="S254">
        <v>183038</v>
      </c>
      <c r="T254" t="s">
        <v>2590</v>
      </c>
      <c r="V254" s="51" t="s">
        <v>2268</v>
      </c>
    </row>
    <row r="255" spans="19:22" x14ac:dyDescent="0.25">
      <c r="S255">
        <v>175011</v>
      </c>
      <c r="T255" t="s">
        <v>2591</v>
      </c>
      <c r="V255" s="51" t="s">
        <v>408</v>
      </c>
    </row>
    <row r="256" spans="19:22" x14ac:dyDescent="0.25">
      <c r="S256">
        <v>189306</v>
      </c>
      <c r="T256" t="s">
        <v>2592</v>
      </c>
      <c r="V256" s="51" t="s">
        <v>409</v>
      </c>
    </row>
    <row r="257" spans="19:22" x14ac:dyDescent="0.25">
      <c r="S257">
        <v>127959</v>
      </c>
      <c r="T257" t="s">
        <v>210</v>
      </c>
      <c r="V257" s="51" t="s">
        <v>2269</v>
      </c>
    </row>
    <row r="258" spans="19:22" x14ac:dyDescent="0.25">
      <c r="S258">
        <v>176851</v>
      </c>
      <c r="T258" t="s">
        <v>2593</v>
      </c>
      <c r="V258" s="51" t="s">
        <v>410</v>
      </c>
    </row>
    <row r="259" spans="19:22" x14ac:dyDescent="0.25">
      <c r="S259">
        <v>105045</v>
      </c>
      <c r="T259" t="s">
        <v>212</v>
      </c>
      <c r="V259" s="51" t="s">
        <v>2270</v>
      </c>
    </row>
    <row r="260" spans="19:22" x14ac:dyDescent="0.25">
      <c r="S260">
        <v>168690</v>
      </c>
      <c r="T260" t="s">
        <v>2594</v>
      </c>
      <c r="V260" s="51" t="s">
        <v>411</v>
      </c>
    </row>
    <row r="261" spans="19:22" x14ac:dyDescent="0.25">
      <c r="S261">
        <v>170715</v>
      </c>
      <c r="T261" t="s">
        <v>2595</v>
      </c>
      <c r="V261" s="51" t="s">
        <v>412</v>
      </c>
    </row>
    <row r="262" spans="19:22" x14ac:dyDescent="0.25">
      <c r="S262">
        <v>178110</v>
      </c>
      <c r="T262" t="s">
        <v>2596</v>
      </c>
      <c r="V262" s="51" t="s">
        <v>2271</v>
      </c>
    </row>
    <row r="263" spans="19:22" x14ac:dyDescent="0.25">
      <c r="S263">
        <v>187698</v>
      </c>
      <c r="T263" t="s">
        <v>2597</v>
      </c>
      <c r="V263" s="51" t="s">
        <v>413</v>
      </c>
    </row>
    <row r="264" spans="19:22" x14ac:dyDescent="0.25">
      <c r="S264">
        <v>101778</v>
      </c>
      <c r="T264" t="s">
        <v>214</v>
      </c>
      <c r="V264" s="51" t="s">
        <v>414</v>
      </c>
    </row>
    <row r="265" spans="19:22" x14ac:dyDescent="0.25">
      <c r="S265">
        <v>167584</v>
      </c>
      <c r="T265" t="s">
        <v>216</v>
      </c>
      <c r="V265" s="51" t="s">
        <v>415</v>
      </c>
    </row>
    <row r="266" spans="19:22" x14ac:dyDescent="0.25">
      <c r="S266">
        <v>127003</v>
      </c>
      <c r="T266" t="s">
        <v>2598</v>
      </c>
      <c r="V266" s="51" t="s">
        <v>2272</v>
      </c>
    </row>
    <row r="267" spans="19:22" x14ac:dyDescent="0.25">
      <c r="S267">
        <v>188802</v>
      </c>
      <c r="T267" t="s">
        <v>2599</v>
      </c>
      <c r="V267" s="51" t="s">
        <v>416</v>
      </c>
    </row>
    <row r="268" spans="19:22" x14ac:dyDescent="0.25">
      <c r="S268">
        <v>128888</v>
      </c>
      <c r="T268" t="s">
        <v>2600</v>
      </c>
      <c r="V268" s="51" t="s">
        <v>417</v>
      </c>
    </row>
    <row r="269" spans="19:22" x14ac:dyDescent="0.25">
      <c r="S269">
        <v>188477</v>
      </c>
      <c r="T269" t="s">
        <v>2601</v>
      </c>
      <c r="V269" s="51" t="s">
        <v>418</v>
      </c>
    </row>
    <row r="270" spans="19:22" x14ac:dyDescent="0.25">
      <c r="S270">
        <v>103514</v>
      </c>
      <c r="T270" t="s">
        <v>217</v>
      </c>
      <c r="V270" s="51" t="s">
        <v>419</v>
      </c>
    </row>
    <row r="271" spans="19:22" x14ac:dyDescent="0.25">
      <c r="S271">
        <v>175637</v>
      </c>
      <c r="T271" t="s">
        <v>2602</v>
      </c>
      <c r="V271" s="51" t="s">
        <v>420</v>
      </c>
    </row>
    <row r="272" spans="19:22" x14ac:dyDescent="0.25">
      <c r="S272">
        <v>121506</v>
      </c>
      <c r="T272" t="s">
        <v>2603</v>
      </c>
      <c r="V272" s="51" t="s">
        <v>2273</v>
      </c>
    </row>
    <row r="273" spans="19:22" x14ac:dyDescent="0.25">
      <c r="S273">
        <v>176297</v>
      </c>
      <c r="T273" t="s">
        <v>2604</v>
      </c>
      <c r="V273" s="51" t="s">
        <v>421</v>
      </c>
    </row>
    <row r="274" spans="19:22" x14ac:dyDescent="0.25">
      <c r="S274">
        <v>172417</v>
      </c>
      <c r="T274" t="s">
        <v>2605</v>
      </c>
      <c r="V274" s="51" t="s">
        <v>422</v>
      </c>
    </row>
    <row r="275" spans="19:22" x14ac:dyDescent="0.25">
      <c r="S275">
        <v>103707</v>
      </c>
      <c r="T275" t="s">
        <v>221</v>
      </c>
      <c r="V275" s="51" t="s">
        <v>2274</v>
      </c>
    </row>
    <row r="276" spans="19:22" x14ac:dyDescent="0.25">
      <c r="S276">
        <v>181080</v>
      </c>
      <c r="T276" t="s">
        <v>2606</v>
      </c>
      <c r="V276" s="51" t="s">
        <v>2275</v>
      </c>
    </row>
    <row r="277" spans="19:22" x14ac:dyDescent="0.25">
      <c r="S277">
        <v>189019</v>
      </c>
      <c r="T277" t="s">
        <v>2607</v>
      </c>
      <c r="V277" s="51" t="s">
        <v>423</v>
      </c>
    </row>
    <row r="278" spans="19:22" x14ac:dyDescent="0.25">
      <c r="S278">
        <v>165236</v>
      </c>
      <c r="T278" t="s">
        <v>2608</v>
      </c>
      <c r="V278" s="51" t="s">
        <v>2276</v>
      </c>
    </row>
    <row r="279" spans="19:22" x14ac:dyDescent="0.25">
      <c r="S279">
        <v>188122</v>
      </c>
      <c r="T279" t="s">
        <v>2609</v>
      </c>
      <c r="V279" s="51" t="s">
        <v>2277</v>
      </c>
    </row>
    <row r="280" spans="19:22" x14ac:dyDescent="0.25">
      <c r="S280">
        <v>172709</v>
      </c>
      <c r="T280" t="s">
        <v>2610</v>
      </c>
      <c r="V280" s="51" t="s">
        <v>2278</v>
      </c>
    </row>
    <row r="281" spans="19:22" x14ac:dyDescent="0.25">
      <c r="S281">
        <v>180881</v>
      </c>
      <c r="T281" t="s">
        <v>2611</v>
      </c>
      <c r="V281" s="51" t="s">
        <v>424</v>
      </c>
    </row>
    <row r="282" spans="19:22" x14ac:dyDescent="0.25">
      <c r="S282">
        <v>140749</v>
      </c>
      <c r="T282" t="s">
        <v>224</v>
      </c>
      <c r="V282" s="51" t="s">
        <v>2279</v>
      </c>
    </row>
    <row r="283" spans="19:22" x14ac:dyDescent="0.25">
      <c r="S283">
        <v>180590</v>
      </c>
      <c r="T283" t="s">
        <v>2612</v>
      </c>
      <c r="V283" s="51" t="s">
        <v>425</v>
      </c>
    </row>
    <row r="284" spans="19:22" x14ac:dyDescent="0.25">
      <c r="S284">
        <v>155603</v>
      </c>
      <c r="T284" t="s">
        <v>2613</v>
      </c>
      <c r="V284" s="51" t="s">
        <v>426</v>
      </c>
    </row>
    <row r="285" spans="19:22" x14ac:dyDescent="0.25">
      <c r="S285">
        <v>149884</v>
      </c>
      <c r="T285" t="s">
        <v>2614</v>
      </c>
      <c r="V285" s="51" t="s">
        <v>427</v>
      </c>
    </row>
    <row r="286" spans="19:22" x14ac:dyDescent="0.25">
      <c r="S286">
        <v>105059</v>
      </c>
      <c r="T286" t="s">
        <v>2615</v>
      </c>
      <c r="V286" s="51" t="s">
        <v>428</v>
      </c>
    </row>
    <row r="287" spans="19:22" x14ac:dyDescent="0.25">
      <c r="S287">
        <v>158947</v>
      </c>
      <c r="T287" t="s">
        <v>2616</v>
      </c>
      <c r="V287" s="51" t="s">
        <v>429</v>
      </c>
    </row>
    <row r="288" spans="19:22" x14ac:dyDescent="0.25">
      <c r="S288">
        <v>162478</v>
      </c>
      <c r="T288" t="s">
        <v>2617</v>
      </c>
      <c r="V288" s="51" t="s">
        <v>430</v>
      </c>
    </row>
    <row r="289" spans="19:22" x14ac:dyDescent="0.25">
      <c r="S289">
        <v>189808</v>
      </c>
      <c r="T289" t="s">
        <v>2618</v>
      </c>
      <c r="V289" s="51" t="s">
        <v>2280</v>
      </c>
    </row>
    <row r="290" spans="19:22" x14ac:dyDescent="0.25">
      <c r="S290">
        <v>179178</v>
      </c>
      <c r="T290" t="s">
        <v>2619</v>
      </c>
      <c r="V290" s="51" t="s">
        <v>431</v>
      </c>
    </row>
    <row r="291" spans="19:22" x14ac:dyDescent="0.25">
      <c r="S291">
        <v>103426</v>
      </c>
      <c r="T291" t="s">
        <v>2620</v>
      </c>
      <c r="V291" s="51" t="s">
        <v>432</v>
      </c>
    </row>
    <row r="292" spans="19:22" x14ac:dyDescent="0.25">
      <c r="S292">
        <v>143482</v>
      </c>
      <c r="T292" t="s">
        <v>2621</v>
      </c>
      <c r="V292" s="51" t="s">
        <v>238</v>
      </c>
    </row>
    <row r="293" spans="19:22" x14ac:dyDescent="0.25">
      <c r="S293">
        <v>102532</v>
      </c>
      <c r="T293" t="s">
        <v>2622</v>
      </c>
      <c r="V293" s="51" t="s">
        <v>433</v>
      </c>
    </row>
    <row r="294" spans="19:22" x14ac:dyDescent="0.25">
      <c r="S294">
        <v>168737</v>
      </c>
      <c r="T294" t="s">
        <v>2623</v>
      </c>
      <c r="V294" s="51" t="s">
        <v>2281</v>
      </c>
    </row>
    <row r="295" spans="19:22" x14ac:dyDescent="0.25">
      <c r="S295">
        <v>136975</v>
      </c>
      <c r="T295" t="s">
        <v>2624</v>
      </c>
      <c r="V295" s="51" t="s">
        <v>434</v>
      </c>
    </row>
    <row r="296" spans="19:22" x14ac:dyDescent="0.25">
      <c r="S296">
        <v>181460</v>
      </c>
      <c r="T296" t="s">
        <v>2625</v>
      </c>
      <c r="V296" s="51" t="s">
        <v>2282</v>
      </c>
    </row>
    <row r="297" spans="19:22" x14ac:dyDescent="0.25">
      <c r="S297">
        <v>151570</v>
      </c>
      <c r="T297" t="s">
        <v>230</v>
      </c>
      <c r="V297" s="51" t="s">
        <v>435</v>
      </c>
    </row>
    <row r="298" spans="19:22" x14ac:dyDescent="0.25">
      <c r="S298">
        <v>155001</v>
      </c>
      <c r="T298" t="s">
        <v>2626</v>
      </c>
      <c r="V298" s="51" t="s">
        <v>436</v>
      </c>
    </row>
    <row r="299" spans="19:22" x14ac:dyDescent="0.25">
      <c r="S299">
        <v>188816</v>
      </c>
      <c r="T299" t="s">
        <v>2627</v>
      </c>
      <c r="V299" s="51" t="s">
        <v>437</v>
      </c>
    </row>
    <row r="300" spans="19:22" x14ac:dyDescent="0.25">
      <c r="S300">
        <v>174523</v>
      </c>
      <c r="T300" t="s">
        <v>2628</v>
      </c>
      <c r="V300" s="51" t="s">
        <v>438</v>
      </c>
    </row>
    <row r="301" spans="19:22" x14ac:dyDescent="0.25">
      <c r="S301">
        <v>117069</v>
      </c>
      <c r="T301" t="s">
        <v>2629</v>
      </c>
      <c r="V301" s="51" t="s">
        <v>2283</v>
      </c>
    </row>
    <row r="302" spans="19:22" x14ac:dyDescent="0.25">
      <c r="S302">
        <v>189238</v>
      </c>
      <c r="T302" t="s">
        <v>2630</v>
      </c>
      <c r="V302" s="51" t="s">
        <v>215</v>
      </c>
    </row>
    <row r="303" spans="19:22" x14ac:dyDescent="0.25">
      <c r="S303">
        <v>176189</v>
      </c>
      <c r="T303" t="s">
        <v>2631</v>
      </c>
      <c r="V303" s="51" t="s">
        <v>2284</v>
      </c>
    </row>
    <row r="304" spans="19:22" x14ac:dyDescent="0.25">
      <c r="S304">
        <v>173527</v>
      </c>
      <c r="T304" t="s">
        <v>2632</v>
      </c>
      <c r="V304" s="51" t="s">
        <v>2285</v>
      </c>
    </row>
    <row r="305" spans="19:22" x14ac:dyDescent="0.25">
      <c r="S305">
        <v>171906</v>
      </c>
      <c r="T305" t="s">
        <v>2633</v>
      </c>
      <c r="V305" s="51" t="s">
        <v>2286</v>
      </c>
    </row>
    <row r="306" spans="19:22" x14ac:dyDescent="0.25">
      <c r="S306">
        <v>173528</v>
      </c>
      <c r="T306" t="s">
        <v>2634</v>
      </c>
      <c r="V306" s="51" t="s">
        <v>2287</v>
      </c>
    </row>
    <row r="307" spans="19:22" x14ac:dyDescent="0.25">
      <c r="S307">
        <v>103928</v>
      </c>
      <c r="T307" t="s">
        <v>2635</v>
      </c>
      <c r="V307" s="51" t="s">
        <v>439</v>
      </c>
    </row>
    <row r="308" spans="19:22" x14ac:dyDescent="0.25">
      <c r="S308">
        <v>183757</v>
      </c>
      <c r="T308" t="s">
        <v>2636</v>
      </c>
      <c r="V308" s="51" t="s">
        <v>2288</v>
      </c>
    </row>
    <row r="309" spans="19:22" x14ac:dyDescent="0.25">
      <c r="S309">
        <v>144982</v>
      </c>
      <c r="T309" t="s">
        <v>2637</v>
      </c>
      <c r="V309" s="51" t="s">
        <v>440</v>
      </c>
    </row>
    <row r="310" spans="19:22" x14ac:dyDescent="0.25">
      <c r="S310">
        <v>176546</v>
      </c>
      <c r="T310" t="s">
        <v>2638</v>
      </c>
      <c r="V310" s="51" t="s">
        <v>441</v>
      </c>
    </row>
    <row r="311" spans="19:22" x14ac:dyDescent="0.25">
      <c r="S311">
        <v>153646</v>
      </c>
      <c r="T311" t="s">
        <v>2639</v>
      </c>
      <c r="V311" s="51" t="s">
        <v>442</v>
      </c>
    </row>
    <row r="312" spans="19:22" x14ac:dyDescent="0.25">
      <c r="S312">
        <v>101281</v>
      </c>
      <c r="T312" t="s">
        <v>2640</v>
      </c>
      <c r="V312" s="51" t="s">
        <v>443</v>
      </c>
    </row>
    <row r="313" spans="19:22" x14ac:dyDescent="0.25">
      <c r="S313">
        <v>103552</v>
      </c>
      <c r="T313" t="s">
        <v>2641</v>
      </c>
      <c r="V313" s="51" t="s">
        <v>2289</v>
      </c>
    </row>
    <row r="314" spans="19:22" x14ac:dyDescent="0.25">
      <c r="S314">
        <v>178209</v>
      </c>
      <c r="T314" t="s">
        <v>2642</v>
      </c>
      <c r="V314" s="51" t="s">
        <v>444</v>
      </c>
    </row>
    <row r="315" spans="19:22" x14ac:dyDescent="0.25">
      <c r="S315">
        <v>143472</v>
      </c>
      <c r="T315" t="s">
        <v>2643</v>
      </c>
      <c r="V315" s="51" t="s">
        <v>445</v>
      </c>
    </row>
    <row r="316" spans="19:22" x14ac:dyDescent="0.25">
      <c r="S316">
        <v>181995</v>
      </c>
      <c r="T316" t="s">
        <v>2644</v>
      </c>
      <c r="V316" s="51" t="s">
        <v>446</v>
      </c>
    </row>
    <row r="317" spans="19:22" x14ac:dyDescent="0.25">
      <c r="S317">
        <v>101429</v>
      </c>
      <c r="T317" t="s">
        <v>237</v>
      </c>
      <c r="V317" s="51" t="s">
        <v>447</v>
      </c>
    </row>
    <row r="318" spans="19:22" x14ac:dyDescent="0.25">
      <c r="S318">
        <v>179704</v>
      </c>
      <c r="T318" t="s">
        <v>2645</v>
      </c>
      <c r="V318" s="51" t="s">
        <v>448</v>
      </c>
    </row>
    <row r="319" spans="19:22" x14ac:dyDescent="0.25">
      <c r="S319">
        <v>102991</v>
      </c>
      <c r="T319" t="s">
        <v>2646</v>
      </c>
      <c r="V319" s="51" t="s">
        <v>449</v>
      </c>
    </row>
    <row r="320" spans="19:22" x14ac:dyDescent="0.25">
      <c r="S320">
        <v>142606</v>
      </c>
      <c r="T320" t="s">
        <v>2647</v>
      </c>
      <c r="V320" s="51" t="s">
        <v>2290</v>
      </c>
    </row>
    <row r="321" spans="19:22" x14ac:dyDescent="0.25">
      <c r="S321">
        <v>161229</v>
      </c>
      <c r="T321" t="s">
        <v>2648</v>
      </c>
      <c r="V321" s="51" t="s">
        <v>2291</v>
      </c>
    </row>
    <row r="322" spans="19:22" x14ac:dyDescent="0.25">
      <c r="S322">
        <v>186656</v>
      </c>
      <c r="T322" t="s">
        <v>2649</v>
      </c>
      <c r="V322" s="51" t="s">
        <v>2292</v>
      </c>
    </row>
    <row r="323" spans="19:22" x14ac:dyDescent="0.25">
      <c r="S323">
        <v>176732</v>
      </c>
      <c r="T323" t="s">
        <v>2650</v>
      </c>
      <c r="V323" s="51" t="s">
        <v>450</v>
      </c>
    </row>
    <row r="324" spans="19:22" x14ac:dyDescent="0.25">
      <c r="S324">
        <v>103348</v>
      </c>
      <c r="T324" t="s">
        <v>2651</v>
      </c>
      <c r="V324" s="51" t="s">
        <v>2293</v>
      </c>
    </row>
    <row r="325" spans="19:22" x14ac:dyDescent="0.25">
      <c r="S325">
        <v>152166</v>
      </c>
      <c r="T325" t="s">
        <v>2652</v>
      </c>
      <c r="V325" s="51" t="s">
        <v>451</v>
      </c>
    </row>
    <row r="326" spans="19:22" x14ac:dyDescent="0.25">
      <c r="S326">
        <v>176003</v>
      </c>
      <c r="T326" t="s">
        <v>2653</v>
      </c>
      <c r="V326" s="51" t="s">
        <v>2294</v>
      </c>
    </row>
    <row r="327" spans="19:22" x14ac:dyDescent="0.25">
      <c r="S327">
        <v>121611</v>
      </c>
      <c r="T327" t="s">
        <v>2654</v>
      </c>
      <c r="V327" s="51" t="s">
        <v>452</v>
      </c>
    </row>
    <row r="328" spans="19:22" x14ac:dyDescent="0.25">
      <c r="S328">
        <v>103600</v>
      </c>
      <c r="T328" t="s">
        <v>245</v>
      </c>
      <c r="V328" s="51" t="s">
        <v>453</v>
      </c>
    </row>
    <row r="329" spans="19:22" x14ac:dyDescent="0.25">
      <c r="S329">
        <v>165136</v>
      </c>
      <c r="T329" t="s">
        <v>2655</v>
      </c>
      <c r="V329" s="51" t="s">
        <v>2295</v>
      </c>
    </row>
    <row r="330" spans="19:22" x14ac:dyDescent="0.25">
      <c r="S330">
        <v>108896</v>
      </c>
      <c r="T330" t="s">
        <v>247</v>
      </c>
      <c r="V330" s="51" t="s">
        <v>454</v>
      </c>
    </row>
    <row r="331" spans="19:22" x14ac:dyDescent="0.25">
      <c r="S331">
        <v>153461</v>
      </c>
      <c r="T331" t="s">
        <v>247</v>
      </c>
      <c r="V331" s="51" t="s">
        <v>2296</v>
      </c>
    </row>
    <row r="332" spans="19:22" x14ac:dyDescent="0.25">
      <c r="S332">
        <v>189554</v>
      </c>
      <c r="T332" t="s">
        <v>2656</v>
      </c>
      <c r="V332" s="51" t="s">
        <v>2297</v>
      </c>
    </row>
    <row r="333" spans="19:22" x14ac:dyDescent="0.25">
      <c r="S333">
        <v>170969</v>
      </c>
      <c r="T333" t="s">
        <v>2657</v>
      </c>
      <c r="V333" s="51" t="s">
        <v>2298</v>
      </c>
    </row>
    <row r="334" spans="19:22" x14ac:dyDescent="0.25">
      <c r="S334">
        <v>179858</v>
      </c>
      <c r="T334" t="s">
        <v>2658</v>
      </c>
      <c r="V334" s="51" t="s">
        <v>2299</v>
      </c>
    </row>
    <row r="335" spans="19:22" x14ac:dyDescent="0.25">
      <c r="S335">
        <v>182655</v>
      </c>
      <c r="T335" t="s">
        <v>2659</v>
      </c>
      <c r="V335" s="51" t="s">
        <v>207</v>
      </c>
    </row>
    <row r="336" spans="19:22" x14ac:dyDescent="0.25">
      <c r="S336">
        <v>155768</v>
      </c>
      <c r="T336" t="s">
        <v>2660</v>
      </c>
      <c r="V336" s="51" t="s">
        <v>455</v>
      </c>
    </row>
    <row r="337" spans="19:22" x14ac:dyDescent="0.25">
      <c r="S337">
        <v>187597</v>
      </c>
      <c r="T337" t="s">
        <v>2661</v>
      </c>
      <c r="V337" s="51" t="s">
        <v>456</v>
      </c>
    </row>
    <row r="338" spans="19:22" x14ac:dyDescent="0.25">
      <c r="S338">
        <v>180985</v>
      </c>
      <c r="T338" t="s">
        <v>2662</v>
      </c>
      <c r="V338" s="51" t="s">
        <v>457</v>
      </c>
    </row>
    <row r="339" spans="19:22" x14ac:dyDescent="0.25">
      <c r="S339">
        <v>190705</v>
      </c>
      <c r="T339" t="s">
        <v>2663</v>
      </c>
      <c r="V339" s="51" t="s">
        <v>458</v>
      </c>
    </row>
    <row r="340" spans="19:22" x14ac:dyDescent="0.25">
      <c r="S340">
        <v>180431</v>
      </c>
      <c r="T340" t="s">
        <v>2664</v>
      </c>
      <c r="V340" s="51" t="s">
        <v>459</v>
      </c>
    </row>
    <row r="341" spans="19:22" x14ac:dyDescent="0.25">
      <c r="S341">
        <v>101986</v>
      </c>
      <c r="T341" t="s">
        <v>250</v>
      </c>
      <c r="V341" s="51" t="s">
        <v>2300</v>
      </c>
    </row>
    <row r="342" spans="19:22" x14ac:dyDescent="0.25">
      <c r="S342">
        <v>103494</v>
      </c>
      <c r="T342" t="s">
        <v>2665</v>
      </c>
      <c r="V342" s="51" t="s">
        <v>2301</v>
      </c>
    </row>
    <row r="343" spans="19:22" x14ac:dyDescent="0.25">
      <c r="S343">
        <v>132291</v>
      </c>
      <c r="T343" t="s">
        <v>252</v>
      </c>
      <c r="V343" s="51" t="s">
        <v>2302</v>
      </c>
    </row>
    <row r="344" spans="19:22" x14ac:dyDescent="0.25">
      <c r="S344">
        <v>162320</v>
      </c>
      <c r="T344" t="s">
        <v>2666</v>
      </c>
      <c r="V344" s="51" t="s">
        <v>2303</v>
      </c>
    </row>
    <row r="345" spans="19:22" x14ac:dyDescent="0.25">
      <c r="S345">
        <v>190371</v>
      </c>
      <c r="T345" t="s">
        <v>2667</v>
      </c>
      <c r="V345" s="51" t="s">
        <v>460</v>
      </c>
    </row>
    <row r="346" spans="19:22" x14ac:dyDescent="0.25">
      <c r="S346">
        <v>185136</v>
      </c>
      <c r="T346" t="s">
        <v>2668</v>
      </c>
      <c r="V346" s="51" t="s">
        <v>2304</v>
      </c>
    </row>
    <row r="347" spans="19:22" x14ac:dyDescent="0.25">
      <c r="S347">
        <v>183933</v>
      </c>
      <c r="T347" t="s">
        <v>2669</v>
      </c>
      <c r="V347" s="51" t="s">
        <v>2305</v>
      </c>
    </row>
    <row r="348" spans="19:22" x14ac:dyDescent="0.25">
      <c r="S348">
        <v>182151</v>
      </c>
      <c r="T348" t="s">
        <v>2670</v>
      </c>
      <c r="V348" s="51" t="s">
        <v>2306</v>
      </c>
    </row>
    <row r="349" spans="19:22" x14ac:dyDescent="0.25">
      <c r="S349">
        <v>155081</v>
      </c>
      <c r="T349" t="s">
        <v>2671</v>
      </c>
      <c r="V349" s="51" t="s">
        <v>461</v>
      </c>
    </row>
    <row r="350" spans="19:22" x14ac:dyDescent="0.25">
      <c r="S350">
        <v>103924</v>
      </c>
      <c r="T350" t="s">
        <v>2672</v>
      </c>
      <c r="V350" s="51" t="s">
        <v>2307</v>
      </c>
    </row>
    <row r="351" spans="19:22" x14ac:dyDescent="0.25">
      <c r="S351">
        <v>128393</v>
      </c>
      <c r="T351" t="s">
        <v>2673</v>
      </c>
      <c r="V351" s="51" t="s">
        <v>2308</v>
      </c>
    </row>
    <row r="352" spans="19:22" x14ac:dyDescent="0.25">
      <c r="S352">
        <v>103595</v>
      </c>
      <c r="T352" t="s">
        <v>2674</v>
      </c>
      <c r="V352" s="51" t="s">
        <v>462</v>
      </c>
    </row>
    <row r="353" spans="19:22" x14ac:dyDescent="0.25">
      <c r="S353">
        <v>152893</v>
      </c>
      <c r="T353" t="s">
        <v>2675</v>
      </c>
      <c r="V353" s="51" t="s">
        <v>463</v>
      </c>
    </row>
    <row r="354" spans="19:22" x14ac:dyDescent="0.25">
      <c r="S354">
        <v>188475</v>
      </c>
      <c r="T354" t="s">
        <v>2676</v>
      </c>
      <c r="V354" s="51" t="s">
        <v>464</v>
      </c>
    </row>
    <row r="355" spans="19:22" x14ac:dyDescent="0.25">
      <c r="S355">
        <v>184902</v>
      </c>
      <c r="T355" t="s">
        <v>2677</v>
      </c>
      <c r="V355" s="51" t="s">
        <v>465</v>
      </c>
    </row>
    <row r="356" spans="19:22" x14ac:dyDescent="0.25">
      <c r="S356">
        <v>132685</v>
      </c>
      <c r="T356" t="s">
        <v>2678</v>
      </c>
      <c r="V356" s="51" t="s">
        <v>466</v>
      </c>
    </row>
    <row r="357" spans="19:22" x14ac:dyDescent="0.25">
      <c r="S357">
        <v>189094</v>
      </c>
      <c r="T357" t="s">
        <v>2679</v>
      </c>
      <c r="V357" s="51" t="s">
        <v>2309</v>
      </c>
    </row>
    <row r="358" spans="19:22" x14ac:dyDescent="0.25">
      <c r="S358">
        <v>141983</v>
      </c>
      <c r="T358" t="s">
        <v>2680</v>
      </c>
      <c r="V358" s="51" t="s">
        <v>467</v>
      </c>
    </row>
    <row r="359" spans="19:22" x14ac:dyDescent="0.25">
      <c r="S359">
        <v>189138</v>
      </c>
      <c r="T359" t="s">
        <v>2681</v>
      </c>
      <c r="V359" s="51" t="s">
        <v>2310</v>
      </c>
    </row>
    <row r="360" spans="19:22" x14ac:dyDescent="0.25">
      <c r="S360">
        <v>175186</v>
      </c>
      <c r="T360" t="s">
        <v>253</v>
      </c>
      <c r="V360" s="51" t="s">
        <v>468</v>
      </c>
    </row>
    <row r="361" spans="19:22" x14ac:dyDescent="0.25">
      <c r="S361">
        <v>102055</v>
      </c>
      <c r="T361" t="s">
        <v>2682</v>
      </c>
      <c r="V361" s="51" t="s">
        <v>2311</v>
      </c>
    </row>
    <row r="362" spans="19:22" x14ac:dyDescent="0.25">
      <c r="S362">
        <v>177160</v>
      </c>
      <c r="T362" t="s">
        <v>2683</v>
      </c>
      <c r="V362" s="51" t="s">
        <v>469</v>
      </c>
    </row>
    <row r="363" spans="19:22" x14ac:dyDescent="0.25">
      <c r="S363">
        <v>188602</v>
      </c>
      <c r="T363" t="s">
        <v>2684</v>
      </c>
      <c r="V363" s="51" t="s">
        <v>470</v>
      </c>
    </row>
    <row r="364" spans="19:22" x14ac:dyDescent="0.25">
      <c r="S364">
        <v>170854</v>
      </c>
      <c r="T364" t="s">
        <v>2685</v>
      </c>
      <c r="V364" s="51" t="s">
        <v>2312</v>
      </c>
    </row>
    <row r="365" spans="19:22" x14ac:dyDescent="0.25">
      <c r="S365">
        <v>188098</v>
      </c>
      <c r="T365" t="s">
        <v>2686</v>
      </c>
      <c r="V365" s="51" t="s">
        <v>471</v>
      </c>
    </row>
    <row r="366" spans="19:22" x14ac:dyDescent="0.25">
      <c r="S366">
        <v>105228</v>
      </c>
      <c r="T366" t="s">
        <v>2687</v>
      </c>
      <c r="V366" s="51" t="s">
        <v>2313</v>
      </c>
    </row>
    <row r="367" spans="19:22" x14ac:dyDescent="0.25">
      <c r="S367">
        <v>142799</v>
      </c>
      <c r="T367" t="s">
        <v>2688</v>
      </c>
      <c r="V367" s="51" t="s">
        <v>2314</v>
      </c>
    </row>
    <row r="368" spans="19:22" x14ac:dyDescent="0.25">
      <c r="S368">
        <v>181872</v>
      </c>
      <c r="T368" t="s">
        <v>2689</v>
      </c>
      <c r="V368" s="51" t="s">
        <v>472</v>
      </c>
    </row>
    <row r="369" spans="19:22" x14ac:dyDescent="0.25">
      <c r="S369">
        <v>103482</v>
      </c>
      <c r="T369" t="s">
        <v>256</v>
      </c>
      <c r="V369" s="51" t="s">
        <v>2315</v>
      </c>
    </row>
    <row r="370" spans="19:22" x14ac:dyDescent="0.25">
      <c r="S370">
        <v>178415</v>
      </c>
      <c r="T370" t="s">
        <v>2690</v>
      </c>
      <c r="V370" s="51" t="s">
        <v>227</v>
      </c>
    </row>
    <row r="371" spans="19:22" x14ac:dyDescent="0.25">
      <c r="S371">
        <v>179634</v>
      </c>
      <c r="T371" t="s">
        <v>258</v>
      </c>
      <c r="V371" s="51" t="s">
        <v>473</v>
      </c>
    </row>
    <row r="372" spans="19:22" x14ac:dyDescent="0.25">
      <c r="S372">
        <v>167517</v>
      </c>
      <c r="T372" t="s">
        <v>2691</v>
      </c>
      <c r="V372" s="51" t="s">
        <v>474</v>
      </c>
    </row>
    <row r="373" spans="19:22" x14ac:dyDescent="0.25">
      <c r="S373">
        <v>189053</v>
      </c>
      <c r="T373" t="s">
        <v>2692</v>
      </c>
      <c r="V373" s="51" t="s">
        <v>475</v>
      </c>
    </row>
    <row r="374" spans="19:22" x14ac:dyDescent="0.25">
      <c r="S374">
        <v>178183</v>
      </c>
      <c r="T374" t="s">
        <v>259</v>
      </c>
      <c r="V374" s="51" t="s">
        <v>476</v>
      </c>
    </row>
    <row r="375" spans="19:22" x14ac:dyDescent="0.25">
      <c r="S375">
        <v>177356</v>
      </c>
      <c r="T375" t="s">
        <v>2693</v>
      </c>
      <c r="V375" s="51" t="s">
        <v>477</v>
      </c>
    </row>
    <row r="376" spans="19:22" x14ac:dyDescent="0.25">
      <c r="V376" s="51" t="s">
        <v>478</v>
      </c>
    </row>
    <row r="377" spans="19:22" x14ac:dyDescent="0.25">
      <c r="V377" s="51" t="s">
        <v>479</v>
      </c>
    </row>
    <row r="378" spans="19:22" x14ac:dyDescent="0.25">
      <c r="V378" s="51" t="s">
        <v>480</v>
      </c>
    </row>
    <row r="379" spans="19:22" x14ac:dyDescent="0.25">
      <c r="V379" s="51" t="s">
        <v>481</v>
      </c>
    </row>
    <row r="380" spans="19:22" x14ac:dyDescent="0.25">
      <c r="V380" s="51" t="s">
        <v>2316</v>
      </c>
    </row>
    <row r="381" spans="19:22" x14ac:dyDescent="0.25">
      <c r="V381" s="51" t="s">
        <v>2317</v>
      </c>
    </row>
    <row r="382" spans="19:22" x14ac:dyDescent="0.25">
      <c r="V382" s="51" t="s">
        <v>2318</v>
      </c>
    </row>
    <row r="383" spans="19:22" x14ac:dyDescent="0.25">
      <c r="V383" s="51" t="s">
        <v>219</v>
      </c>
    </row>
    <row r="384" spans="19:22" x14ac:dyDescent="0.25">
      <c r="V384" s="51" t="s">
        <v>2319</v>
      </c>
    </row>
    <row r="385" spans="22:22" x14ac:dyDescent="0.25">
      <c r="V385" s="51" t="s">
        <v>482</v>
      </c>
    </row>
    <row r="386" spans="22:22" x14ac:dyDescent="0.25">
      <c r="V386" s="51" t="s">
        <v>2320</v>
      </c>
    </row>
    <row r="387" spans="22:22" x14ac:dyDescent="0.25">
      <c r="V387" s="51" t="s">
        <v>483</v>
      </c>
    </row>
    <row r="388" spans="22:22" x14ac:dyDescent="0.25">
      <c r="V388" s="51" t="s">
        <v>485</v>
      </c>
    </row>
    <row r="389" spans="22:22" x14ac:dyDescent="0.25">
      <c r="V389" s="51" t="s">
        <v>484</v>
      </c>
    </row>
    <row r="390" spans="22:22" x14ac:dyDescent="0.25">
      <c r="V390" s="51" t="s">
        <v>486</v>
      </c>
    </row>
    <row r="391" spans="22:22" x14ac:dyDescent="0.25">
      <c r="V391" s="51" t="s">
        <v>191</v>
      </c>
    </row>
    <row r="392" spans="22:22" x14ac:dyDescent="0.25">
      <c r="V392" s="51" t="s">
        <v>487</v>
      </c>
    </row>
    <row r="393" spans="22:22" x14ac:dyDescent="0.25">
      <c r="V393" s="51" t="s">
        <v>488</v>
      </c>
    </row>
    <row r="394" spans="22:22" x14ac:dyDescent="0.25">
      <c r="V394" s="51" t="s">
        <v>489</v>
      </c>
    </row>
    <row r="395" spans="22:22" x14ac:dyDescent="0.25">
      <c r="V395" s="51" t="s">
        <v>2321</v>
      </c>
    </row>
    <row r="396" spans="22:22" x14ac:dyDescent="0.25">
      <c r="V396" s="51" t="s">
        <v>2322</v>
      </c>
    </row>
    <row r="397" spans="22:22" x14ac:dyDescent="0.25">
      <c r="V397" s="51" t="s">
        <v>490</v>
      </c>
    </row>
    <row r="398" spans="22:22" x14ac:dyDescent="0.25">
      <c r="V398" s="51" t="s">
        <v>491</v>
      </c>
    </row>
    <row r="399" spans="22:22" x14ac:dyDescent="0.25">
      <c r="V399" s="51" t="s">
        <v>492</v>
      </c>
    </row>
    <row r="400" spans="22:22" x14ac:dyDescent="0.25">
      <c r="V400" s="51" t="s">
        <v>2323</v>
      </c>
    </row>
    <row r="401" spans="22:22" x14ac:dyDescent="0.25">
      <c r="V401" s="51" t="s">
        <v>2324</v>
      </c>
    </row>
    <row r="402" spans="22:22" x14ac:dyDescent="0.25">
      <c r="V402" s="51" t="s">
        <v>493</v>
      </c>
    </row>
    <row r="403" spans="22:22" x14ac:dyDescent="0.25">
      <c r="V403" s="51" t="s">
        <v>494</v>
      </c>
    </row>
    <row r="404" spans="22:22" x14ac:dyDescent="0.25">
      <c r="V404" s="51" t="s">
        <v>2325</v>
      </c>
    </row>
    <row r="405" spans="22:22" x14ac:dyDescent="0.25">
      <c r="V405" s="51" t="s">
        <v>495</v>
      </c>
    </row>
    <row r="406" spans="22:22" x14ac:dyDescent="0.25">
      <c r="V406" s="51" t="s">
        <v>496</v>
      </c>
    </row>
    <row r="407" spans="22:22" x14ac:dyDescent="0.25">
      <c r="V407" s="51" t="s">
        <v>497</v>
      </c>
    </row>
    <row r="408" spans="22:22" x14ac:dyDescent="0.25">
      <c r="V408" s="51" t="s">
        <v>498</v>
      </c>
    </row>
    <row r="409" spans="22:22" x14ac:dyDescent="0.25">
      <c r="V409" s="51" t="s">
        <v>499</v>
      </c>
    </row>
    <row r="410" spans="22:22" x14ac:dyDescent="0.25">
      <c r="V410" s="51" t="s">
        <v>500</v>
      </c>
    </row>
    <row r="411" spans="22:22" x14ac:dyDescent="0.25">
      <c r="V411" s="51" t="s">
        <v>501</v>
      </c>
    </row>
    <row r="412" spans="22:22" x14ac:dyDescent="0.25">
      <c r="V412" s="51" t="s">
        <v>2326</v>
      </c>
    </row>
    <row r="413" spans="22:22" x14ac:dyDescent="0.25">
      <c r="V413" s="51" t="s">
        <v>502</v>
      </c>
    </row>
    <row r="414" spans="22:22" x14ac:dyDescent="0.25">
      <c r="V414" s="51" t="s">
        <v>503</v>
      </c>
    </row>
    <row r="415" spans="22:22" x14ac:dyDescent="0.25">
      <c r="V415" s="51" t="s">
        <v>2327</v>
      </c>
    </row>
    <row r="416" spans="22:22" x14ac:dyDescent="0.25">
      <c r="V416" s="51" t="s">
        <v>504</v>
      </c>
    </row>
    <row r="417" spans="22:22" x14ac:dyDescent="0.25">
      <c r="V417" s="51" t="s">
        <v>2328</v>
      </c>
    </row>
    <row r="418" spans="22:22" x14ac:dyDescent="0.25">
      <c r="V418" s="51" t="s">
        <v>2329</v>
      </c>
    </row>
    <row r="419" spans="22:22" x14ac:dyDescent="0.25">
      <c r="V419" s="51" t="s">
        <v>505</v>
      </c>
    </row>
    <row r="420" spans="22:22" x14ac:dyDescent="0.25">
      <c r="V420" s="51" t="s">
        <v>2330</v>
      </c>
    </row>
    <row r="421" spans="22:22" x14ac:dyDescent="0.25">
      <c r="V421" s="51" t="s">
        <v>506</v>
      </c>
    </row>
    <row r="422" spans="22:22" x14ac:dyDescent="0.25">
      <c r="V422" s="51" t="s">
        <v>507</v>
      </c>
    </row>
    <row r="423" spans="22:22" x14ac:dyDescent="0.25">
      <c r="V423" s="51" t="s">
        <v>2331</v>
      </c>
    </row>
    <row r="424" spans="22:22" x14ac:dyDescent="0.25">
      <c r="V424" s="51" t="s">
        <v>508</v>
      </c>
    </row>
    <row r="425" spans="22:22" x14ac:dyDescent="0.25">
      <c r="V425" s="51" t="s">
        <v>510</v>
      </c>
    </row>
    <row r="426" spans="22:22" x14ac:dyDescent="0.25">
      <c r="V426" s="51" t="s">
        <v>509</v>
      </c>
    </row>
    <row r="427" spans="22:22" x14ac:dyDescent="0.25">
      <c r="V427" s="51" t="s">
        <v>2332</v>
      </c>
    </row>
    <row r="428" spans="22:22" x14ac:dyDescent="0.25">
      <c r="V428" s="51" t="s">
        <v>194</v>
      </c>
    </row>
    <row r="429" spans="22:22" x14ac:dyDescent="0.25">
      <c r="V429" s="51" t="s">
        <v>511</v>
      </c>
    </row>
    <row r="430" spans="22:22" x14ac:dyDescent="0.25">
      <c r="V430" s="51" t="s">
        <v>512</v>
      </c>
    </row>
    <row r="431" spans="22:22" x14ac:dyDescent="0.25">
      <c r="V431" s="51" t="s">
        <v>513</v>
      </c>
    </row>
    <row r="432" spans="22:22" x14ac:dyDescent="0.25">
      <c r="V432" s="51" t="s">
        <v>2333</v>
      </c>
    </row>
    <row r="433" spans="22:22" x14ac:dyDescent="0.25">
      <c r="V433" s="51" t="s">
        <v>2334</v>
      </c>
    </row>
    <row r="434" spans="22:22" x14ac:dyDescent="0.25">
      <c r="V434" s="51" t="s">
        <v>514</v>
      </c>
    </row>
    <row r="435" spans="22:22" x14ac:dyDescent="0.25">
      <c r="V435" s="51" t="s">
        <v>2335</v>
      </c>
    </row>
    <row r="436" spans="22:22" x14ac:dyDescent="0.25">
      <c r="V436" s="51" t="s">
        <v>515</v>
      </c>
    </row>
    <row r="437" spans="22:22" x14ac:dyDescent="0.25">
      <c r="V437" s="51" t="s">
        <v>516</v>
      </c>
    </row>
    <row r="438" spans="22:22" x14ac:dyDescent="0.25">
      <c r="V438" s="51" t="s">
        <v>517</v>
      </c>
    </row>
    <row r="439" spans="22:22" x14ac:dyDescent="0.25">
      <c r="V439" s="51" t="s">
        <v>518</v>
      </c>
    </row>
    <row r="440" spans="22:22" x14ac:dyDescent="0.25">
      <c r="V440" s="51" t="s">
        <v>2336</v>
      </c>
    </row>
    <row r="441" spans="22:22" x14ac:dyDescent="0.25">
      <c r="V441" s="51" t="s">
        <v>519</v>
      </c>
    </row>
    <row r="442" spans="22:22" x14ac:dyDescent="0.25">
      <c r="V442" s="51" t="s">
        <v>520</v>
      </c>
    </row>
    <row r="443" spans="22:22" x14ac:dyDescent="0.25">
      <c r="V443" s="51" t="s">
        <v>2337</v>
      </c>
    </row>
    <row r="444" spans="22:22" x14ac:dyDescent="0.25">
      <c r="V444" s="51" t="s">
        <v>521</v>
      </c>
    </row>
    <row r="445" spans="22:22" x14ac:dyDescent="0.25">
      <c r="V445" s="51" t="s">
        <v>2338</v>
      </c>
    </row>
    <row r="446" spans="22:22" x14ac:dyDescent="0.25">
      <c r="V446" s="51" t="s">
        <v>522</v>
      </c>
    </row>
    <row r="447" spans="22:22" x14ac:dyDescent="0.25">
      <c r="V447" s="51" t="s">
        <v>523</v>
      </c>
    </row>
    <row r="448" spans="22:22" x14ac:dyDescent="0.25">
      <c r="V448" s="51" t="s">
        <v>2339</v>
      </c>
    </row>
    <row r="449" spans="22:22" x14ac:dyDescent="0.25">
      <c r="V449" s="51" t="s">
        <v>2340</v>
      </c>
    </row>
    <row r="450" spans="22:22" x14ac:dyDescent="0.25">
      <c r="V450" s="51" t="s">
        <v>524</v>
      </c>
    </row>
    <row r="451" spans="22:22" x14ac:dyDescent="0.25">
      <c r="V451" s="51" t="s">
        <v>525</v>
      </c>
    </row>
    <row r="452" spans="22:22" x14ac:dyDescent="0.25">
      <c r="V452" s="51" t="s">
        <v>526</v>
      </c>
    </row>
    <row r="453" spans="22:22" x14ac:dyDescent="0.25">
      <c r="V453" s="51" t="s">
        <v>527</v>
      </c>
    </row>
    <row r="454" spans="22:22" x14ac:dyDescent="0.25">
      <c r="V454" s="51" t="s">
        <v>528</v>
      </c>
    </row>
    <row r="455" spans="22:22" x14ac:dyDescent="0.25">
      <c r="V455" s="51" t="s">
        <v>529</v>
      </c>
    </row>
    <row r="456" spans="22:22" x14ac:dyDescent="0.25">
      <c r="V456" s="51" t="s">
        <v>2341</v>
      </c>
    </row>
    <row r="457" spans="22:22" x14ac:dyDescent="0.25">
      <c r="V457" s="51" t="s">
        <v>530</v>
      </c>
    </row>
    <row r="458" spans="22:22" x14ac:dyDescent="0.25">
      <c r="V458" s="51" t="s">
        <v>2342</v>
      </c>
    </row>
    <row r="459" spans="22:22" x14ac:dyDescent="0.25">
      <c r="V459" s="51" t="s">
        <v>531</v>
      </c>
    </row>
    <row r="460" spans="22:22" x14ac:dyDescent="0.25">
      <c r="V460" s="51" t="s">
        <v>2343</v>
      </c>
    </row>
    <row r="461" spans="22:22" x14ac:dyDescent="0.25">
      <c r="V461" s="51" t="s">
        <v>2344</v>
      </c>
    </row>
    <row r="462" spans="22:22" x14ac:dyDescent="0.25">
      <c r="V462" s="51" t="s">
        <v>532</v>
      </c>
    </row>
    <row r="463" spans="22:22" x14ac:dyDescent="0.25">
      <c r="V463" s="51" t="s">
        <v>2345</v>
      </c>
    </row>
    <row r="464" spans="22:22" x14ac:dyDescent="0.25">
      <c r="V464" s="51" t="s">
        <v>155</v>
      </c>
    </row>
    <row r="465" spans="22:22" x14ac:dyDescent="0.25">
      <c r="V465" s="51" t="s">
        <v>533</v>
      </c>
    </row>
    <row r="466" spans="22:22" x14ac:dyDescent="0.25">
      <c r="V466" s="51" t="s">
        <v>534</v>
      </c>
    </row>
    <row r="467" spans="22:22" x14ac:dyDescent="0.25">
      <c r="V467" s="51" t="s">
        <v>535</v>
      </c>
    </row>
    <row r="468" spans="22:22" x14ac:dyDescent="0.25">
      <c r="V468" s="51" t="s">
        <v>536</v>
      </c>
    </row>
    <row r="469" spans="22:22" x14ac:dyDescent="0.25">
      <c r="V469" s="51" t="s">
        <v>537</v>
      </c>
    </row>
    <row r="470" spans="22:22" x14ac:dyDescent="0.25">
      <c r="V470" s="51" t="s">
        <v>2346</v>
      </c>
    </row>
    <row r="471" spans="22:22" x14ac:dyDescent="0.25">
      <c r="V471" s="51" t="s">
        <v>538</v>
      </c>
    </row>
    <row r="472" spans="22:22" x14ac:dyDescent="0.25">
      <c r="V472" s="51" t="s">
        <v>2347</v>
      </c>
    </row>
    <row r="473" spans="22:22" x14ac:dyDescent="0.25">
      <c r="V473" s="51" t="s">
        <v>2348</v>
      </c>
    </row>
    <row r="474" spans="22:22" x14ac:dyDescent="0.25">
      <c r="V474" s="51" t="s">
        <v>2349</v>
      </c>
    </row>
    <row r="475" spans="22:22" x14ac:dyDescent="0.25">
      <c r="V475" s="51" t="s">
        <v>2350</v>
      </c>
    </row>
    <row r="476" spans="22:22" x14ac:dyDescent="0.25">
      <c r="V476" s="51" t="s">
        <v>539</v>
      </c>
    </row>
    <row r="477" spans="22:22" x14ac:dyDescent="0.25">
      <c r="V477" s="51" t="s">
        <v>540</v>
      </c>
    </row>
    <row r="478" spans="22:22" x14ac:dyDescent="0.25">
      <c r="V478" s="51" t="s">
        <v>541</v>
      </c>
    </row>
    <row r="479" spans="22:22" x14ac:dyDescent="0.25">
      <c r="V479" s="51" t="s">
        <v>2351</v>
      </c>
    </row>
    <row r="480" spans="22:22" x14ac:dyDescent="0.25">
      <c r="V480" s="51" t="s">
        <v>542</v>
      </c>
    </row>
    <row r="481" spans="22:22" x14ac:dyDescent="0.25">
      <c r="V481" s="51" t="s">
        <v>158</v>
      </c>
    </row>
    <row r="482" spans="22:22" x14ac:dyDescent="0.25">
      <c r="V482" s="51" t="s">
        <v>2352</v>
      </c>
    </row>
    <row r="483" spans="22:22" x14ac:dyDescent="0.25">
      <c r="V483" s="51" t="s">
        <v>2353</v>
      </c>
    </row>
    <row r="484" spans="22:22" x14ac:dyDescent="0.25">
      <c r="V484" s="51" t="s">
        <v>543</v>
      </c>
    </row>
    <row r="485" spans="22:22" x14ac:dyDescent="0.25">
      <c r="V485" s="51" t="s">
        <v>2354</v>
      </c>
    </row>
    <row r="486" spans="22:22" x14ac:dyDescent="0.25">
      <c r="V486" s="51" t="s">
        <v>544</v>
      </c>
    </row>
    <row r="487" spans="22:22" x14ac:dyDescent="0.25">
      <c r="V487" s="51" t="s">
        <v>545</v>
      </c>
    </row>
    <row r="488" spans="22:22" x14ac:dyDescent="0.25">
      <c r="V488" s="51" t="s">
        <v>2355</v>
      </c>
    </row>
    <row r="489" spans="22:22" x14ac:dyDescent="0.25">
      <c r="V489" s="51" t="s">
        <v>2356</v>
      </c>
    </row>
    <row r="490" spans="22:22" x14ac:dyDescent="0.25">
      <c r="V490" s="51" t="s">
        <v>546</v>
      </c>
    </row>
    <row r="491" spans="22:22" x14ac:dyDescent="0.25">
      <c r="V491" s="51" t="s">
        <v>547</v>
      </c>
    </row>
    <row r="492" spans="22:22" x14ac:dyDescent="0.25">
      <c r="V492" s="51" t="s">
        <v>2357</v>
      </c>
    </row>
    <row r="493" spans="22:22" x14ac:dyDescent="0.25">
      <c r="V493" s="51" t="s">
        <v>2358</v>
      </c>
    </row>
    <row r="494" spans="22:22" x14ac:dyDescent="0.25">
      <c r="V494" s="51" t="s">
        <v>548</v>
      </c>
    </row>
    <row r="495" spans="22:22" x14ac:dyDescent="0.25">
      <c r="V495" s="51" t="s">
        <v>549</v>
      </c>
    </row>
    <row r="496" spans="22:22" x14ac:dyDescent="0.25">
      <c r="V496" s="51" t="s">
        <v>550</v>
      </c>
    </row>
    <row r="497" spans="22:22" x14ac:dyDescent="0.25">
      <c r="V497" s="51" t="s">
        <v>551</v>
      </c>
    </row>
    <row r="498" spans="22:22" x14ac:dyDescent="0.25">
      <c r="V498" s="51" t="s">
        <v>552</v>
      </c>
    </row>
    <row r="499" spans="22:22" x14ac:dyDescent="0.25">
      <c r="V499" s="51" t="s">
        <v>553</v>
      </c>
    </row>
    <row r="500" spans="22:22" x14ac:dyDescent="0.25">
      <c r="V500" s="51" t="s">
        <v>2359</v>
      </c>
    </row>
    <row r="501" spans="22:22" x14ac:dyDescent="0.25">
      <c r="V501" s="51" t="s">
        <v>554</v>
      </c>
    </row>
    <row r="502" spans="22:22" x14ac:dyDescent="0.25">
      <c r="V502" s="51" t="s">
        <v>2360</v>
      </c>
    </row>
    <row r="503" spans="22:22" x14ac:dyDescent="0.25">
      <c r="V503" s="51" t="s">
        <v>555</v>
      </c>
    </row>
    <row r="504" spans="22:22" x14ac:dyDescent="0.25">
      <c r="V504" s="51" t="s">
        <v>2361</v>
      </c>
    </row>
    <row r="505" spans="22:22" x14ac:dyDescent="0.25">
      <c r="V505" s="51" t="s">
        <v>558</v>
      </c>
    </row>
    <row r="506" spans="22:22" x14ac:dyDescent="0.25">
      <c r="V506" s="51" t="s">
        <v>556</v>
      </c>
    </row>
    <row r="507" spans="22:22" x14ac:dyDescent="0.25">
      <c r="V507" s="51" t="s">
        <v>557</v>
      </c>
    </row>
    <row r="508" spans="22:22" x14ac:dyDescent="0.25">
      <c r="V508" s="51" t="s">
        <v>559</v>
      </c>
    </row>
    <row r="509" spans="22:22" x14ac:dyDescent="0.25">
      <c r="V509" s="51" t="s">
        <v>560</v>
      </c>
    </row>
    <row r="510" spans="22:22" x14ac:dyDescent="0.25">
      <c r="V510" s="51" t="s">
        <v>561</v>
      </c>
    </row>
    <row r="511" spans="22:22" x14ac:dyDescent="0.25">
      <c r="V511" s="51" t="s">
        <v>185</v>
      </c>
    </row>
    <row r="512" spans="22:22" x14ac:dyDescent="0.25">
      <c r="V512" s="51" t="s">
        <v>2362</v>
      </c>
    </row>
    <row r="513" spans="22:22" x14ac:dyDescent="0.25">
      <c r="V513" s="51" t="s">
        <v>2363</v>
      </c>
    </row>
    <row r="514" spans="22:22" x14ac:dyDescent="0.25">
      <c r="V514" s="51" t="s">
        <v>2364</v>
      </c>
    </row>
    <row r="515" spans="22:22" x14ac:dyDescent="0.25">
      <c r="V515" s="51" t="s">
        <v>562</v>
      </c>
    </row>
    <row r="516" spans="22:22" x14ac:dyDescent="0.25">
      <c r="V516" s="51" t="s">
        <v>2365</v>
      </c>
    </row>
    <row r="517" spans="22:22" x14ac:dyDescent="0.25">
      <c r="V517" s="51" t="s">
        <v>563</v>
      </c>
    </row>
    <row r="518" spans="22:22" x14ac:dyDescent="0.25">
      <c r="V518" s="51" t="s">
        <v>2366</v>
      </c>
    </row>
    <row r="519" spans="22:22" x14ac:dyDescent="0.25">
      <c r="V519" s="51" t="s">
        <v>2367</v>
      </c>
    </row>
    <row r="520" spans="22:22" x14ac:dyDescent="0.25">
      <c r="V520" s="51" t="s">
        <v>169</v>
      </c>
    </row>
    <row r="521" spans="22:22" x14ac:dyDescent="0.25">
      <c r="V521" s="51" t="s">
        <v>564</v>
      </c>
    </row>
    <row r="522" spans="22:22" x14ac:dyDescent="0.25">
      <c r="V522" s="51" t="s">
        <v>2368</v>
      </c>
    </row>
    <row r="523" spans="22:22" x14ac:dyDescent="0.25">
      <c r="V523" s="51" t="s">
        <v>2369</v>
      </c>
    </row>
    <row r="524" spans="22:22" x14ac:dyDescent="0.25">
      <c r="V524" s="51" t="s">
        <v>565</v>
      </c>
    </row>
    <row r="525" spans="22:22" x14ac:dyDescent="0.25">
      <c r="V525" s="51" t="s">
        <v>2370</v>
      </c>
    </row>
    <row r="526" spans="22:22" x14ac:dyDescent="0.25">
      <c r="V526" s="51" t="s">
        <v>566</v>
      </c>
    </row>
    <row r="527" spans="22:22" x14ac:dyDescent="0.25">
      <c r="V527" s="51" t="s">
        <v>567</v>
      </c>
    </row>
    <row r="528" spans="22:22" x14ac:dyDescent="0.25">
      <c r="V528" s="51" t="s">
        <v>568</v>
      </c>
    </row>
    <row r="529" spans="22:22" x14ac:dyDescent="0.25">
      <c r="V529" s="51" t="s">
        <v>569</v>
      </c>
    </row>
    <row r="530" spans="22:22" x14ac:dyDescent="0.25">
      <c r="V530" s="51" t="s">
        <v>2371</v>
      </c>
    </row>
    <row r="531" spans="22:22" x14ac:dyDescent="0.25">
      <c r="V531" s="51" t="s">
        <v>570</v>
      </c>
    </row>
    <row r="532" spans="22:22" x14ac:dyDescent="0.25">
      <c r="V532" s="51" t="s">
        <v>2372</v>
      </c>
    </row>
    <row r="533" spans="22:22" x14ac:dyDescent="0.25">
      <c r="V533" s="51" t="s">
        <v>571</v>
      </c>
    </row>
    <row r="534" spans="22:22" x14ac:dyDescent="0.25">
      <c r="V534" s="51" t="s">
        <v>572</v>
      </c>
    </row>
    <row r="535" spans="22:22" x14ac:dyDescent="0.25">
      <c r="V535" s="51" t="s">
        <v>573</v>
      </c>
    </row>
    <row r="536" spans="22:22" x14ac:dyDescent="0.25">
      <c r="V536" s="51" t="s">
        <v>574</v>
      </c>
    </row>
    <row r="537" spans="22:22" x14ac:dyDescent="0.25">
      <c r="V537" s="51" t="s">
        <v>575</v>
      </c>
    </row>
    <row r="538" spans="22:22" x14ac:dyDescent="0.25">
      <c r="V538" s="51" t="s">
        <v>2373</v>
      </c>
    </row>
    <row r="539" spans="22:22" x14ac:dyDescent="0.25">
      <c r="V539" s="51" t="s">
        <v>576</v>
      </c>
    </row>
    <row r="540" spans="22:22" x14ac:dyDescent="0.25">
      <c r="V540" s="51" t="s">
        <v>2374</v>
      </c>
    </row>
    <row r="541" spans="22:22" x14ac:dyDescent="0.25">
      <c r="V541" s="51" t="s">
        <v>2375</v>
      </c>
    </row>
    <row r="542" spans="22:22" x14ac:dyDescent="0.25">
      <c r="V542" s="51" t="s">
        <v>577</v>
      </c>
    </row>
    <row r="543" spans="22:22" x14ac:dyDescent="0.25">
      <c r="V543" s="51" t="s">
        <v>2376</v>
      </c>
    </row>
    <row r="544" spans="22:22" x14ac:dyDescent="0.25">
      <c r="V544" s="51" t="s">
        <v>578</v>
      </c>
    </row>
    <row r="545" spans="22:22" x14ac:dyDescent="0.25">
      <c r="V545" s="51" t="s">
        <v>579</v>
      </c>
    </row>
    <row r="546" spans="22:22" x14ac:dyDescent="0.25">
      <c r="V546" s="51" t="s">
        <v>580</v>
      </c>
    </row>
    <row r="547" spans="22:22" x14ac:dyDescent="0.25">
      <c r="V547" s="51" t="s">
        <v>581</v>
      </c>
    </row>
    <row r="548" spans="22:22" x14ac:dyDescent="0.25">
      <c r="V548" s="51" t="s">
        <v>2377</v>
      </c>
    </row>
    <row r="549" spans="22:22" x14ac:dyDescent="0.25">
      <c r="V549" s="51" t="s">
        <v>582</v>
      </c>
    </row>
    <row r="550" spans="22:22" x14ac:dyDescent="0.25">
      <c r="V550" s="51" t="s">
        <v>583</v>
      </c>
    </row>
    <row r="551" spans="22:22" x14ac:dyDescent="0.25">
      <c r="V551" s="51" t="s">
        <v>2378</v>
      </c>
    </row>
    <row r="552" spans="22:22" x14ac:dyDescent="0.25">
      <c r="V552" s="51" t="s">
        <v>584</v>
      </c>
    </row>
    <row r="553" spans="22:22" x14ac:dyDescent="0.25">
      <c r="V553" s="51" t="s">
        <v>2379</v>
      </c>
    </row>
    <row r="554" spans="22:22" x14ac:dyDescent="0.25">
      <c r="V554" s="51" t="s">
        <v>2380</v>
      </c>
    </row>
    <row r="555" spans="22:22" x14ac:dyDescent="0.25">
      <c r="V555" s="51" t="s">
        <v>585</v>
      </c>
    </row>
    <row r="556" spans="22:22" x14ac:dyDescent="0.25">
      <c r="V556" s="51" t="s">
        <v>586</v>
      </c>
    </row>
    <row r="557" spans="22:22" x14ac:dyDescent="0.25">
      <c r="V557" s="51" t="s">
        <v>587</v>
      </c>
    </row>
    <row r="558" spans="22:22" x14ac:dyDescent="0.25">
      <c r="V558" s="51" t="s">
        <v>588</v>
      </c>
    </row>
    <row r="559" spans="22:22" x14ac:dyDescent="0.25">
      <c r="V559" s="51" t="s">
        <v>2381</v>
      </c>
    </row>
    <row r="560" spans="22:22" x14ac:dyDescent="0.25">
      <c r="V560" s="51" t="s">
        <v>2382</v>
      </c>
    </row>
    <row r="561" spans="22:22" x14ac:dyDescent="0.25">
      <c r="V561" s="51" t="s">
        <v>2383</v>
      </c>
    </row>
    <row r="562" spans="22:22" x14ac:dyDescent="0.25">
      <c r="V562" s="51" t="s">
        <v>589</v>
      </c>
    </row>
    <row r="563" spans="22:22" x14ac:dyDescent="0.25">
      <c r="V563" s="51" t="s">
        <v>590</v>
      </c>
    </row>
    <row r="564" spans="22:22" x14ac:dyDescent="0.25">
      <c r="V564" s="51" t="s">
        <v>223</v>
      </c>
    </row>
    <row r="565" spans="22:22" x14ac:dyDescent="0.25">
      <c r="V565" s="51" t="s">
        <v>591</v>
      </c>
    </row>
    <row r="566" spans="22:22" x14ac:dyDescent="0.25">
      <c r="V566" s="51" t="s">
        <v>592</v>
      </c>
    </row>
    <row r="567" spans="22:22" x14ac:dyDescent="0.25">
      <c r="V567" s="51" t="s">
        <v>593</v>
      </c>
    </row>
    <row r="568" spans="22:22" x14ac:dyDescent="0.25">
      <c r="V568" s="51" t="s">
        <v>594</v>
      </c>
    </row>
    <row r="569" spans="22:22" x14ac:dyDescent="0.25">
      <c r="V569" s="51" t="s">
        <v>2384</v>
      </c>
    </row>
    <row r="570" spans="22:22" x14ac:dyDescent="0.25">
      <c r="V570" s="51" t="s">
        <v>2385</v>
      </c>
    </row>
    <row r="571" spans="22:22" x14ac:dyDescent="0.25">
      <c r="V571" s="51" t="s">
        <v>2386</v>
      </c>
    </row>
    <row r="572" spans="22:22" x14ac:dyDescent="0.25">
      <c r="V572" s="51" t="s">
        <v>595</v>
      </c>
    </row>
    <row r="573" spans="22:22" x14ac:dyDescent="0.25">
      <c r="V573" s="51" t="s">
        <v>2387</v>
      </c>
    </row>
    <row r="574" spans="22:22" x14ac:dyDescent="0.25">
      <c r="V574" s="51" t="s">
        <v>596</v>
      </c>
    </row>
    <row r="575" spans="22:22" x14ac:dyDescent="0.25">
      <c r="V575" s="51" t="s">
        <v>2388</v>
      </c>
    </row>
    <row r="576" spans="22:22" x14ac:dyDescent="0.25">
      <c r="V576" s="51" t="s">
        <v>597</v>
      </c>
    </row>
    <row r="577" spans="22:22" x14ac:dyDescent="0.25">
      <c r="V577" s="51" t="s">
        <v>598</v>
      </c>
    </row>
    <row r="578" spans="22:22" x14ac:dyDescent="0.25">
      <c r="V578" s="51" t="s">
        <v>599</v>
      </c>
    </row>
    <row r="579" spans="22:22" x14ac:dyDescent="0.25">
      <c r="V579" s="51" t="s">
        <v>2389</v>
      </c>
    </row>
    <row r="580" spans="22:22" x14ac:dyDescent="0.25">
      <c r="V580" s="51" t="s">
        <v>600</v>
      </c>
    </row>
    <row r="581" spans="22:22" x14ac:dyDescent="0.25">
      <c r="V581" s="51" t="s">
        <v>601</v>
      </c>
    </row>
    <row r="582" spans="22:22" x14ac:dyDescent="0.25">
      <c r="V582" s="51" t="s">
        <v>602</v>
      </c>
    </row>
    <row r="583" spans="22:22" x14ac:dyDescent="0.25">
      <c r="V583" s="51" t="s">
        <v>603</v>
      </c>
    </row>
    <row r="584" spans="22:22" x14ac:dyDescent="0.25">
      <c r="V584" s="51" t="s">
        <v>604</v>
      </c>
    </row>
    <row r="585" spans="22:22" x14ac:dyDescent="0.25">
      <c r="V585" s="51" t="s">
        <v>605</v>
      </c>
    </row>
    <row r="586" spans="22:22" x14ac:dyDescent="0.25">
      <c r="V586" s="51" t="s">
        <v>606</v>
      </c>
    </row>
    <row r="587" spans="22:22" x14ac:dyDescent="0.25">
      <c r="V587" s="51" t="s">
        <v>607</v>
      </c>
    </row>
    <row r="588" spans="22:22" x14ac:dyDescent="0.25">
      <c r="V588" s="51" t="s">
        <v>2390</v>
      </c>
    </row>
    <row r="589" spans="22:22" x14ac:dyDescent="0.25">
      <c r="V589" s="51" t="s">
        <v>608</v>
      </c>
    </row>
    <row r="590" spans="22:22" x14ac:dyDescent="0.25">
      <c r="V590" s="51" t="s">
        <v>609</v>
      </c>
    </row>
    <row r="591" spans="22:22" x14ac:dyDescent="0.25">
      <c r="V591" s="51" t="s">
        <v>610</v>
      </c>
    </row>
    <row r="592" spans="22:22" x14ac:dyDescent="0.25">
      <c r="V592" s="51" t="s">
        <v>611</v>
      </c>
    </row>
    <row r="593" spans="22:22" x14ac:dyDescent="0.25">
      <c r="V593" s="51" t="s">
        <v>612</v>
      </c>
    </row>
    <row r="594" spans="22:22" x14ac:dyDescent="0.25">
      <c r="V594" s="51" t="s">
        <v>2391</v>
      </c>
    </row>
    <row r="595" spans="22:22" x14ac:dyDescent="0.25">
      <c r="V595" s="51" t="s">
        <v>613</v>
      </c>
    </row>
    <row r="596" spans="22:22" x14ac:dyDescent="0.25">
      <c r="V596" s="51" t="s">
        <v>614</v>
      </c>
    </row>
    <row r="597" spans="22:22" x14ac:dyDescent="0.25">
      <c r="V597" s="51" t="s">
        <v>615</v>
      </c>
    </row>
    <row r="598" spans="22:22" x14ac:dyDescent="0.25">
      <c r="V598" s="51" t="s">
        <v>616</v>
      </c>
    </row>
    <row r="599" spans="22:22" x14ac:dyDescent="0.25">
      <c r="V599" s="51" t="s">
        <v>2392</v>
      </c>
    </row>
    <row r="600" spans="22:22" x14ac:dyDescent="0.25">
      <c r="V600" s="51" t="s">
        <v>617</v>
      </c>
    </row>
    <row r="601" spans="22:22" x14ac:dyDescent="0.25">
      <c r="V601" s="51" t="s">
        <v>618</v>
      </c>
    </row>
    <row r="602" spans="22:22" x14ac:dyDescent="0.25">
      <c r="V602" s="51" t="s">
        <v>619</v>
      </c>
    </row>
    <row r="603" spans="22:22" x14ac:dyDescent="0.25">
      <c r="V603" s="51" t="s">
        <v>620</v>
      </c>
    </row>
    <row r="604" spans="22:22" x14ac:dyDescent="0.25">
      <c r="V604" s="51" t="s">
        <v>621</v>
      </c>
    </row>
    <row r="605" spans="22:22" x14ac:dyDescent="0.25">
      <c r="V605" s="51" t="s">
        <v>2393</v>
      </c>
    </row>
    <row r="606" spans="22:22" x14ac:dyDescent="0.25">
      <c r="V606" s="51" t="s">
        <v>622</v>
      </c>
    </row>
    <row r="607" spans="22:22" x14ac:dyDescent="0.25">
      <c r="V607" s="51" t="s">
        <v>2394</v>
      </c>
    </row>
    <row r="608" spans="22:22" x14ac:dyDescent="0.25">
      <c r="V608" s="51" t="s">
        <v>623</v>
      </c>
    </row>
    <row r="609" spans="22:22" x14ac:dyDescent="0.25">
      <c r="V609" s="51" t="s">
        <v>624</v>
      </c>
    </row>
    <row r="610" spans="22:22" x14ac:dyDescent="0.25">
      <c r="V610" s="51" t="s">
        <v>2395</v>
      </c>
    </row>
    <row r="611" spans="22:22" x14ac:dyDescent="0.25">
      <c r="V611" s="51" t="s">
        <v>175</v>
      </c>
    </row>
    <row r="612" spans="22:22" x14ac:dyDescent="0.25">
      <c r="V612" s="51" t="s">
        <v>2396</v>
      </c>
    </row>
    <row r="613" spans="22:22" x14ac:dyDescent="0.25">
      <c r="V613" s="51" t="s">
        <v>625</v>
      </c>
    </row>
    <row r="614" spans="22:22" x14ac:dyDescent="0.25">
      <c r="V614" s="51" t="s">
        <v>2397</v>
      </c>
    </row>
    <row r="615" spans="22:22" x14ac:dyDescent="0.25">
      <c r="V615" s="51" t="s">
        <v>2398</v>
      </c>
    </row>
    <row r="616" spans="22:22" x14ac:dyDescent="0.25">
      <c r="V616" s="51" t="s">
        <v>626</v>
      </c>
    </row>
    <row r="617" spans="22:22" x14ac:dyDescent="0.25">
      <c r="V617" s="51" t="s">
        <v>627</v>
      </c>
    </row>
    <row r="618" spans="22:22" x14ac:dyDescent="0.25">
      <c r="V618" s="51" t="s">
        <v>2399</v>
      </c>
    </row>
    <row r="619" spans="22:22" x14ac:dyDescent="0.25">
      <c r="V619" s="51" t="s">
        <v>628</v>
      </c>
    </row>
    <row r="620" spans="22:22" x14ac:dyDescent="0.25">
      <c r="V620" s="51" t="s">
        <v>629</v>
      </c>
    </row>
    <row r="621" spans="22:22" x14ac:dyDescent="0.25">
      <c r="V621" s="51" t="s">
        <v>2400</v>
      </c>
    </row>
    <row r="622" spans="22:22" x14ac:dyDescent="0.25">
      <c r="V622" s="51" t="s">
        <v>630</v>
      </c>
    </row>
    <row r="623" spans="22:22" x14ac:dyDescent="0.25">
      <c r="V623" s="51" t="s">
        <v>2401</v>
      </c>
    </row>
    <row r="624" spans="22:22" x14ac:dyDescent="0.25">
      <c r="V624" s="51" t="s">
        <v>631</v>
      </c>
    </row>
    <row r="625" spans="22:22" x14ac:dyDescent="0.25">
      <c r="V625" s="51" t="s">
        <v>2402</v>
      </c>
    </row>
    <row r="626" spans="22:22" x14ac:dyDescent="0.25">
      <c r="V626" s="51" t="s">
        <v>632</v>
      </c>
    </row>
    <row r="627" spans="22:22" x14ac:dyDescent="0.25">
      <c r="V627" s="51" t="s">
        <v>2403</v>
      </c>
    </row>
    <row r="628" spans="22:22" x14ac:dyDescent="0.25">
      <c r="V628" s="51" t="s">
        <v>633</v>
      </c>
    </row>
    <row r="629" spans="22:22" x14ac:dyDescent="0.25">
      <c r="V629" s="51" t="s">
        <v>2404</v>
      </c>
    </row>
    <row r="630" spans="22:22" x14ac:dyDescent="0.25">
      <c r="V630" s="51" t="s">
        <v>640</v>
      </c>
    </row>
    <row r="631" spans="22:22" x14ac:dyDescent="0.25">
      <c r="V631" s="51" t="s">
        <v>641</v>
      </c>
    </row>
    <row r="632" spans="22:22" x14ac:dyDescent="0.25">
      <c r="V632" s="51" t="s">
        <v>642</v>
      </c>
    </row>
    <row r="633" spans="22:22" x14ac:dyDescent="0.25">
      <c r="V633" s="51" t="s">
        <v>2405</v>
      </c>
    </row>
    <row r="634" spans="22:22" x14ac:dyDescent="0.25">
      <c r="V634" s="51" t="s">
        <v>2406</v>
      </c>
    </row>
    <row r="635" spans="22:22" x14ac:dyDescent="0.25">
      <c r="V635" s="51" t="s">
        <v>643</v>
      </c>
    </row>
    <row r="636" spans="22:22" x14ac:dyDescent="0.25">
      <c r="V636" s="51" t="s">
        <v>2407</v>
      </c>
    </row>
    <row r="637" spans="22:22" x14ac:dyDescent="0.25">
      <c r="V637" s="51" t="s">
        <v>2408</v>
      </c>
    </row>
    <row r="638" spans="22:22" x14ac:dyDescent="0.25">
      <c r="V638" s="51" t="s">
        <v>634</v>
      </c>
    </row>
    <row r="639" spans="22:22" x14ac:dyDescent="0.25">
      <c r="V639" s="51" t="s">
        <v>635</v>
      </c>
    </row>
    <row r="640" spans="22:22" x14ac:dyDescent="0.25">
      <c r="V640" s="51" t="s">
        <v>636</v>
      </c>
    </row>
    <row r="641" spans="22:22" x14ac:dyDescent="0.25">
      <c r="V641" s="51" t="s">
        <v>637</v>
      </c>
    </row>
    <row r="642" spans="22:22" x14ac:dyDescent="0.25">
      <c r="V642" s="51" t="s">
        <v>2409</v>
      </c>
    </row>
    <row r="643" spans="22:22" x14ac:dyDescent="0.25">
      <c r="V643" s="51" t="s">
        <v>638</v>
      </c>
    </row>
    <row r="644" spans="22:22" x14ac:dyDescent="0.25">
      <c r="V644" s="51" t="s">
        <v>639</v>
      </c>
    </row>
    <row r="645" spans="22:22" x14ac:dyDescent="0.25">
      <c r="V645" s="51" t="s">
        <v>644</v>
      </c>
    </row>
    <row r="646" spans="22:22" x14ac:dyDescent="0.25">
      <c r="V646" s="51" t="s">
        <v>645</v>
      </c>
    </row>
    <row r="647" spans="22:22" x14ac:dyDescent="0.25">
      <c r="V647" s="51" t="s">
        <v>646</v>
      </c>
    </row>
    <row r="648" spans="22:22" x14ac:dyDescent="0.25">
      <c r="V648" s="51" t="s">
        <v>2410</v>
      </c>
    </row>
    <row r="649" spans="22:22" x14ac:dyDescent="0.25">
      <c r="V649" s="51" t="s">
        <v>647</v>
      </c>
    </row>
    <row r="650" spans="22:22" x14ac:dyDescent="0.25">
      <c r="V650" s="51" t="s">
        <v>648</v>
      </c>
    </row>
    <row r="651" spans="22:22" x14ac:dyDescent="0.25">
      <c r="V651" s="51" t="s">
        <v>2411</v>
      </c>
    </row>
    <row r="652" spans="22:22" x14ac:dyDescent="0.25">
      <c r="V652" s="51" t="s">
        <v>649</v>
      </c>
    </row>
    <row r="653" spans="22:22" x14ac:dyDescent="0.25">
      <c r="V653" s="51" t="s">
        <v>650</v>
      </c>
    </row>
    <row r="654" spans="22:22" x14ac:dyDescent="0.25">
      <c r="V654" s="51" t="s">
        <v>2412</v>
      </c>
    </row>
    <row r="655" spans="22:22" x14ac:dyDescent="0.25">
      <c r="V655" s="51" t="s">
        <v>651</v>
      </c>
    </row>
    <row r="656" spans="22:22" x14ac:dyDescent="0.25">
      <c r="V656" s="51" t="s">
        <v>2413</v>
      </c>
    </row>
    <row r="657" spans="22:22" x14ac:dyDescent="0.25">
      <c r="V657" s="51" t="s">
        <v>652</v>
      </c>
    </row>
    <row r="658" spans="22:22" x14ac:dyDescent="0.25">
      <c r="V658" s="51" t="s">
        <v>653</v>
      </c>
    </row>
    <row r="659" spans="22:22" x14ac:dyDescent="0.25">
      <c r="V659" s="51" t="s">
        <v>654</v>
      </c>
    </row>
    <row r="660" spans="22:22" x14ac:dyDescent="0.25">
      <c r="V660" s="51" t="s">
        <v>655</v>
      </c>
    </row>
    <row r="661" spans="22:22" x14ac:dyDescent="0.25">
      <c r="V661" s="51" t="s">
        <v>2414</v>
      </c>
    </row>
    <row r="662" spans="22:22" x14ac:dyDescent="0.25">
      <c r="V662" s="51" t="s">
        <v>2415</v>
      </c>
    </row>
    <row r="663" spans="22:22" x14ac:dyDescent="0.25">
      <c r="V663" s="51" t="s">
        <v>656</v>
      </c>
    </row>
    <row r="664" spans="22:22" x14ac:dyDescent="0.25">
      <c r="V664" s="51" t="s">
        <v>2416</v>
      </c>
    </row>
    <row r="665" spans="22:22" x14ac:dyDescent="0.25">
      <c r="V665" s="51" t="s">
        <v>2417</v>
      </c>
    </row>
    <row r="666" spans="22:22" x14ac:dyDescent="0.25">
      <c r="V666" s="51" t="s">
        <v>657</v>
      </c>
    </row>
    <row r="667" spans="22:22" x14ac:dyDescent="0.25">
      <c r="V667" s="51" t="s">
        <v>658</v>
      </c>
    </row>
    <row r="668" spans="22:22" x14ac:dyDescent="0.25">
      <c r="V668" s="51" t="s">
        <v>659</v>
      </c>
    </row>
    <row r="669" spans="22:22" x14ac:dyDescent="0.25">
      <c r="V669" s="51" t="s">
        <v>2418</v>
      </c>
    </row>
    <row r="670" spans="22:22" x14ac:dyDescent="0.25">
      <c r="V670" s="51" t="s">
        <v>2419</v>
      </c>
    </row>
    <row r="671" spans="22:22" x14ac:dyDescent="0.25">
      <c r="V671" s="51" t="s">
        <v>2420</v>
      </c>
    </row>
    <row r="672" spans="22:22" x14ac:dyDescent="0.25">
      <c r="V672" s="51" t="s">
        <v>660</v>
      </c>
    </row>
    <row r="673" spans="22:22" x14ac:dyDescent="0.25">
      <c r="V673" s="51" t="s">
        <v>2421</v>
      </c>
    </row>
    <row r="674" spans="22:22" x14ac:dyDescent="0.25">
      <c r="V674" s="51" t="s">
        <v>661</v>
      </c>
    </row>
    <row r="675" spans="22:22" x14ac:dyDescent="0.25">
      <c r="V675" s="51" t="s">
        <v>662</v>
      </c>
    </row>
    <row r="676" spans="22:22" x14ac:dyDescent="0.25">
      <c r="V676" s="51" t="s">
        <v>211</v>
      </c>
    </row>
    <row r="677" spans="22:22" x14ac:dyDescent="0.25">
      <c r="V677" s="51" t="s">
        <v>2422</v>
      </c>
    </row>
    <row r="678" spans="22:22" x14ac:dyDescent="0.25">
      <c r="V678" s="51" t="s">
        <v>2423</v>
      </c>
    </row>
    <row r="679" spans="22:22" x14ac:dyDescent="0.25">
      <c r="V679" s="51" t="s">
        <v>663</v>
      </c>
    </row>
    <row r="680" spans="22:22" x14ac:dyDescent="0.25">
      <c r="V680" s="51" t="s">
        <v>664</v>
      </c>
    </row>
    <row r="681" spans="22:22" x14ac:dyDescent="0.25">
      <c r="V681" s="51" t="s">
        <v>665</v>
      </c>
    </row>
    <row r="682" spans="22:22" x14ac:dyDescent="0.25">
      <c r="V682" s="51" t="s">
        <v>666</v>
      </c>
    </row>
    <row r="683" spans="22:22" x14ac:dyDescent="0.25">
      <c r="V683" s="51" t="s">
        <v>667</v>
      </c>
    </row>
    <row r="684" spans="22:22" x14ac:dyDescent="0.25">
      <c r="V684" s="51" t="s">
        <v>668</v>
      </c>
    </row>
    <row r="685" spans="22:22" x14ac:dyDescent="0.25">
      <c r="V685" s="51" t="s">
        <v>669</v>
      </c>
    </row>
    <row r="686" spans="22:22" x14ac:dyDescent="0.25">
      <c r="V686" s="51" t="s">
        <v>670</v>
      </c>
    </row>
    <row r="687" spans="22:22" x14ac:dyDescent="0.25">
      <c r="V687" s="51" t="s">
        <v>2424</v>
      </c>
    </row>
    <row r="688" spans="22:22" x14ac:dyDescent="0.25">
      <c r="V688" s="51" t="s">
        <v>2425</v>
      </c>
    </row>
    <row r="689" spans="22:22" x14ac:dyDescent="0.25">
      <c r="V689" s="51" t="s">
        <v>671</v>
      </c>
    </row>
    <row r="690" spans="22:22" x14ac:dyDescent="0.25">
      <c r="V690" s="51" t="s">
        <v>672</v>
      </c>
    </row>
    <row r="691" spans="22:22" x14ac:dyDescent="0.25">
      <c r="V691" s="51" t="s">
        <v>2426</v>
      </c>
    </row>
    <row r="692" spans="22:22" x14ac:dyDescent="0.25">
      <c r="V692" s="51" t="s">
        <v>2427</v>
      </c>
    </row>
    <row r="693" spans="22:22" x14ac:dyDescent="0.25">
      <c r="V693" s="51" t="s">
        <v>673</v>
      </c>
    </row>
    <row r="694" spans="22:22" x14ac:dyDescent="0.25">
      <c r="V694" s="51" t="s">
        <v>675</v>
      </c>
    </row>
    <row r="695" spans="22:22" x14ac:dyDescent="0.25">
      <c r="V695" s="51" t="s">
        <v>674</v>
      </c>
    </row>
    <row r="696" spans="22:22" x14ac:dyDescent="0.25">
      <c r="V696" s="51" t="s">
        <v>676</v>
      </c>
    </row>
    <row r="697" spans="22:22" x14ac:dyDescent="0.25">
      <c r="V697" s="51" t="s">
        <v>677</v>
      </c>
    </row>
    <row r="698" spans="22:22" x14ac:dyDescent="0.25">
      <c r="V698" s="51" t="s">
        <v>2428</v>
      </c>
    </row>
    <row r="699" spans="22:22" x14ac:dyDescent="0.25">
      <c r="V699" s="51" t="s">
        <v>2429</v>
      </c>
    </row>
    <row r="700" spans="22:22" x14ac:dyDescent="0.25">
      <c r="V700" s="51" t="s">
        <v>678</v>
      </c>
    </row>
    <row r="701" spans="22:22" x14ac:dyDescent="0.25">
      <c r="V701" s="51" t="s">
        <v>679</v>
      </c>
    </row>
    <row r="702" spans="22:22" x14ac:dyDescent="0.25">
      <c r="V702" s="51" t="s">
        <v>680</v>
      </c>
    </row>
    <row r="703" spans="22:22" x14ac:dyDescent="0.25">
      <c r="V703" s="51" t="s">
        <v>2430</v>
      </c>
    </row>
    <row r="704" spans="22:22" x14ac:dyDescent="0.25">
      <c r="V704" s="51" t="s">
        <v>2431</v>
      </c>
    </row>
    <row r="705" spans="22:22" x14ac:dyDescent="0.25">
      <c r="V705" s="51" t="s">
        <v>681</v>
      </c>
    </row>
    <row r="706" spans="22:22" x14ac:dyDescent="0.25">
      <c r="V706" s="51" t="s">
        <v>682</v>
      </c>
    </row>
    <row r="707" spans="22:22" x14ac:dyDescent="0.25">
      <c r="V707" s="51" t="s">
        <v>2432</v>
      </c>
    </row>
    <row r="708" spans="22:22" x14ac:dyDescent="0.25">
      <c r="V708" s="51" t="s">
        <v>683</v>
      </c>
    </row>
    <row r="709" spans="22:22" x14ac:dyDescent="0.25">
      <c r="V709" s="51" t="s">
        <v>2433</v>
      </c>
    </row>
    <row r="710" spans="22:22" x14ac:dyDescent="0.25">
      <c r="V710" s="51" t="s">
        <v>684</v>
      </c>
    </row>
    <row r="711" spans="22:22" x14ac:dyDescent="0.25">
      <c r="V711" s="51" t="s">
        <v>685</v>
      </c>
    </row>
    <row r="712" spans="22:22" x14ac:dyDescent="0.25">
      <c r="V712" s="51" t="s">
        <v>686</v>
      </c>
    </row>
    <row r="713" spans="22:22" x14ac:dyDescent="0.25">
      <c r="V713" s="51" t="s">
        <v>687</v>
      </c>
    </row>
    <row r="714" spans="22:22" x14ac:dyDescent="0.25">
      <c r="V714" s="51" t="s">
        <v>2434</v>
      </c>
    </row>
    <row r="715" spans="22:22" x14ac:dyDescent="0.25">
      <c r="V715" s="51" t="s">
        <v>2435</v>
      </c>
    </row>
    <row r="716" spans="22:22" x14ac:dyDescent="0.25">
      <c r="V716" s="51" t="s">
        <v>688</v>
      </c>
    </row>
    <row r="717" spans="22:22" x14ac:dyDescent="0.25">
      <c r="V717" s="51" t="s">
        <v>689</v>
      </c>
    </row>
    <row r="718" spans="22:22" x14ac:dyDescent="0.25">
      <c r="V718" s="51" t="s">
        <v>690</v>
      </c>
    </row>
    <row r="719" spans="22:22" x14ac:dyDescent="0.25">
      <c r="V719" s="51" t="s">
        <v>691</v>
      </c>
    </row>
    <row r="720" spans="22:22" x14ac:dyDescent="0.25">
      <c r="V720" s="51" t="s">
        <v>692</v>
      </c>
    </row>
    <row r="721" spans="22:22" x14ac:dyDescent="0.25">
      <c r="V721" s="51" t="s">
        <v>693</v>
      </c>
    </row>
    <row r="722" spans="22:22" x14ac:dyDescent="0.25">
      <c r="V722" s="51" t="s">
        <v>2436</v>
      </c>
    </row>
    <row r="723" spans="22:22" x14ac:dyDescent="0.25">
      <c r="V723" s="51" t="s">
        <v>2437</v>
      </c>
    </row>
    <row r="724" spans="22:22" x14ac:dyDescent="0.25">
      <c r="V724" s="51" t="s">
        <v>2438</v>
      </c>
    </row>
    <row r="725" spans="22:22" x14ac:dyDescent="0.25">
      <c r="V725" s="51" t="s">
        <v>694</v>
      </c>
    </row>
    <row r="726" spans="22:22" x14ac:dyDescent="0.25">
      <c r="V726" s="51" t="s">
        <v>695</v>
      </c>
    </row>
    <row r="727" spans="22:22" x14ac:dyDescent="0.25">
      <c r="V727" s="51" t="s">
        <v>696</v>
      </c>
    </row>
    <row r="728" spans="22:22" x14ac:dyDescent="0.25">
      <c r="V728" s="51" t="s">
        <v>260</v>
      </c>
    </row>
    <row r="729" spans="22:22" x14ac:dyDescent="0.25">
      <c r="V729" s="51" t="s">
        <v>697</v>
      </c>
    </row>
    <row r="730" spans="22:22" x14ac:dyDescent="0.25">
      <c r="V730" s="51" t="s">
        <v>2439</v>
      </c>
    </row>
    <row r="731" spans="22:22" x14ac:dyDescent="0.25">
      <c r="V731" s="51" t="s">
        <v>698</v>
      </c>
    </row>
    <row r="732" spans="22:22" x14ac:dyDescent="0.25">
      <c r="V732" s="51" t="s">
        <v>699</v>
      </c>
    </row>
    <row r="733" spans="22:22" x14ac:dyDescent="0.25">
      <c r="V733" s="51" t="s">
        <v>2440</v>
      </c>
    </row>
    <row r="734" spans="22:22" x14ac:dyDescent="0.25">
      <c r="V734" s="51" t="s">
        <v>700</v>
      </c>
    </row>
    <row r="735" spans="22:22" x14ac:dyDescent="0.25">
      <c r="V735" s="51" t="s">
        <v>701</v>
      </c>
    </row>
    <row r="736" spans="22:22" x14ac:dyDescent="0.25">
      <c r="V736" s="51" t="s">
        <v>2441</v>
      </c>
    </row>
    <row r="737" spans="22:22" x14ac:dyDescent="0.25">
      <c r="V737" s="51" t="s">
        <v>2442</v>
      </c>
    </row>
    <row r="738" spans="22:22" x14ac:dyDescent="0.25">
      <c r="V738" s="51" t="s">
        <v>702</v>
      </c>
    </row>
    <row r="739" spans="22:22" x14ac:dyDescent="0.25">
      <c r="V739" s="51" t="s">
        <v>703</v>
      </c>
    </row>
    <row r="740" spans="22:22" x14ac:dyDescent="0.25">
      <c r="V740" s="51" t="s">
        <v>2443</v>
      </c>
    </row>
    <row r="741" spans="22:22" x14ac:dyDescent="0.25">
      <c r="V741" s="51" t="s">
        <v>704</v>
      </c>
    </row>
    <row r="742" spans="22:22" x14ac:dyDescent="0.25">
      <c r="V742" s="51" t="s">
        <v>2444</v>
      </c>
    </row>
    <row r="743" spans="22:22" x14ac:dyDescent="0.25">
      <c r="V743" s="51" t="s">
        <v>2445</v>
      </c>
    </row>
    <row r="744" spans="22:22" x14ac:dyDescent="0.25">
      <c r="V744" s="51" t="s">
        <v>705</v>
      </c>
    </row>
    <row r="745" spans="22:22" x14ac:dyDescent="0.25">
      <c r="V745" s="51" t="s">
        <v>2446</v>
      </c>
    </row>
    <row r="746" spans="22:22" x14ac:dyDescent="0.25">
      <c r="V746" s="51" t="s">
        <v>2447</v>
      </c>
    </row>
    <row r="747" spans="22:22" x14ac:dyDescent="0.25">
      <c r="V747" s="51" t="s">
        <v>706</v>
      </c>
    </row>
    <row r="748" spans="22:22" x14ac:dyDescent="0.25">
      <c r="V748" s="51" t="s">
        <v>2448</v>
      </c>
    </row>
    <row r="749" spans="22:22" x14ac:dyDescent="0.25">
      <c r="V749" s="51" t="s">
        <v>707</v>
      </c>
    </row>
    <row r="750" spans="22:22" x14ac:dyDescent="0.25">
      <c r="V750" s="51" t="s">
        <v>2449</v>
      </c>
    </row>
    <row r="751" spans="22:22" x14ac:dyDescent="0.25">
      <c r="V751" s="51" t="s">
        <v>708</v>
      </c>
    </row>
    <row r="752" spans="22:22" x14ac:dyDescent="0.25">
      <c r="V752" s="51" t="s">
        <v>2450</v>
      </c>
    </row>
    <row r="753" spans="22:22" x14ac:dyDescent="0.25">
      <c r="V753" s="51" t="s">
        <v>2451</v>
      </c>
    </row>
    <row r="754" spans="22:22" x14ac:dyDescent="0.25">
      <c r="V754" s="51" t="s">
        <v>2452</v>
      </c>
    </row>
    <row r="755" spans="22:22" x14ac:dyDescent="0.25">
      <c r="V755" s="51" t="s">
        <v>709</v>
      </c>
    </row>
    <row r="756" spans="22:22" x14ac:dyDescent="0.25">
      <c r="V756" s="51" t="s">
        <v>2453</v>
      </c>
    </row>
    <row r="757" spans="22:22" x14ac:dyDescent="0.25">
      <c r="V757" s="51" t="s">
        <v>2454</v>
      </c>
    </row>
    <row r="758" spans="22:22" x14ac:dyDescent="0.25">
      <c r="V758" s="51" t="s">
        <v>2455</v>
      </c>
    </row>
    <row r="759" spans="22:22" x14ac:dyDescent="0.25">
      <c r="V759" s="51" t="s">
        <v>2456</v>
      </c>
    </row>
    <row r="760" spans="22:22" x14ac:dyDescent="0.25">
      <c r="V760" s="51" t="s">
        <v>2457</v>
      </c>
    </row>
    <row r="761" spans="22:22" x14ac:dyDescent="0.25">
      <c r="V761" s="51" t="s">
        <v>2458</v>
      </c>
    </row>
    <row r="762" spans="22:22" x14ac:dyDescent="0.25">
      <c r="V762" s="51" t="s">
        <v>2459</v>
      </c>
    </row>
    <row r="763" spans="22:22" x14ac:dyDescent="0.25">
      <c r="V763" s="51" t="s">
        <v>710</v>
      </c>
    </row>
    <row r="764" spans="22:22" x14ac:dyDescent="0.25">
      <c r="V764" s="51" t="s">
        <v>711</v>
      </c>
    </row>
    <row r="765" spans="22:22" x14ac:dyDescent="0.25">
      <c r="V765" s="51" t="s">
        <v>2460</v>
      </c>
    </row>
    <row r="766" spans="22:22" x14ac:dyDescent="0.25">
      <c r="V766" s="51" t="s">
        <v>712</v>
      </c>
    </row>
    <row r="767" spans="22:22" x14ac:dyDescent="0.25">
      <c r="V767" s="51" t="s">
        <v>2461</v>
      </c>
    </row>
    <row r="768" spans="22:22" x14ac:dyDescent="0.25">
      <c r="V768" s="51" t="s">
        <v>2462</v>
      </c>
    </row>
    <row r="769" spans="22:22" x14ac:dyDescent="0.25">
      <c r="V769" s="51" t="s">
        <v>2463</v>
      </c>
    </row>
    <row r="770" spans="22:22" x14ac:dyDescent="0.25">
      <c r="V770" s="51" t="s">
        <v>713</v>
      </c>
    </row>
    <row r="771" spans="22:22" x14ac:dyDescent="0.25">
      <c r="V771" s="51" t="s">
        <v>714</v>
      </c>
    </row>
    <row r="772" spans="22:22" x14ac:dyDescent="0.25">
      <c r="V772" s="51" t="s">
        <v>2464</v>
      </c>
    </row>
    <row r="773" spans="22:22" x14ac:dyDescent="0.25">
      <c r="V773" s="51" t="s">
        <v>715</v>
      </c>
    </row>
    <row r="774" spans="22:22" x14ac:dyDescent="0.25">
      <c r="V774" s="51" t="s">
        <v>716</v>
      </c>
    </row>
    <row r="775" spans="22:22" x14ac:dyDescent="0.25">
      <c r="V775" s="51" t="s">
        <v>2465</v>
      </c>
    </row>
    <row r="776" spans="22:22" x14ac:dyDescent="0.25">
      <c r="V776" s="51" t="s">
        <v>717</v>
      </c>
    </row>
    <row r="777" spans="22:22" x14ac:dyDescent="0.25">
      <c r="V777" s="51" t="s">
        <v>718</v>
      </c>
    </row>
    <row r="778" spans="22:22" x14ac:dyDescent="0.25">
      <c r="V778" s="51" t="s">
        <v>719</v>
      </c>
    </row>
    <row r="779" spans="22:22" x14ac:dyDescent="0.25">
      <c r="V779" s="51" t="s">
        <v>2466</v>
      </c>
    </row>
    <row r="780" spans="22:22" x14ac:dyDescent="0.25">
      <c r="V780" s="51" t="s">
        <v>2467</v>
      </c>
    </row>
    <row r="781" spans="22:22" x14ac:dyDescent="0.25">
      <c r="V781" s="51" t="s">
        <v>720</v>
      </c>
    </row>
    <row r="782" spans="22:22" x14ac:dyDescent="0.25">
      <c r="V782" s="51" t="s">
        <v>721</v>
      </c>
    </row>
    <row r="783" spans="22:22" x14ac:dyDescent="0.25">
      <c r="V783" s="51" t="s">
        <v>722</v>
      </c>
    </row>
    <row r="784" spans="22:22" x14ac:dyDescent="0.25">
      <c r="V784" s="51" t="s">
        <v>2468</v>
      </c>
    </row>
  </sheetData>
  <sheetProtection algorithmName="SHA-512" hashValue="V7zViiEwDgM8j+pY2AfBKHKNwxK2l+oPeR5q/3RNf3XOZEEE3Mxhxsyrw7rSCQTimUArgNBFvxqxtWbKeUVQvQ==" saltValue="N2bI4qMI3PYbfHpV+IzMXQ==" spinCount="100000" sheet="1" objects="1" scenarios="1"/>
  <sortState xmlns:xlrd2="http://schemas.microsoft.com/office/spreadsheetml/2017/richdata2" ref="X1:X5">
    <sortCondition ref="X1:X5"/>
  </sortState>
  <conditionalFormatting sqref="S1:S1048576">
    <cfRule type="duplicateValues" dxfId="0" priority="1"/>
  </conditionalFormatting>
  <pageMargins left="0.511811024" right="0.511811024" top="0.78740157499999996" bottom="0.78740157499999996" header="0.31496062000000002" footer="0.31496062000000002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AB1B5145935F44924131F178ED13EA" ma:contentTypeVersion="3" ma:contentTypeDescription="Crie um novo documento." ma:contentTypeScope="" ma:versionID="ae7ad6f47e9e957e9daf7cae17d00237">
  <xsd:schema xmlns:xsd="http://www.w3.org/2001/XMLSchema" xmlns:xs="http://www.w3.org/2001/XMLSchema" xmlns:p="http://schemas.microsoft.com/office/2006/metadata/properties" xmlns:ns1="http://schemas.microsoft.com/sharepoint/v3" xmlns:ns2="58259777-d46c-4e0d-b25d-2e4e5ef692ed" targetNamespace="http://schemas.microsoft.com/office/2006/metadata/properties" ma:root="true" ma:fieldsID="4ef3d0fe069ce4003f063098c525d2ae" ns1:_="" ns2:_="">
    <xsd:import namespace="http://schemas.microsoft.com/sharepoint/v3"/>
    <xsd:import namespace="58259777-d46c-4e0d-b25d-2e4e5ef692e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1" nillable="true" ma:displayName="Agendamento de Data de Início" ma:internalName="PublishingStartDate">
      <xsd:simpleType>
        <xsd:restriction base="dms:Unknown"/>
      </xsd:simpleType>
    </xsd:element>
    <xsd:element name="PublishingExpirationDate" ma:index="12" nillable="true" ma:displayName="Agendamento de Data de Término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259777-d46c-4e0d-b25d-2e4e5ef692e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a ID do Documento" ma:description="O valor da ID do documento atribuída a este item." ma:internalName="_dlc_DocId" ma:readOnly="true">
      <xsd:simpleType>
        <xsd:restriction base="dms:Text"/>
      </xsd:simpleType>
    </xsd:element>
    <xsd:element name="_dlc_DocIdUrl" ma:index="9" nillable="true" ma:displayName="ID do Documento" ma:description="Link permanente par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5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1CD48614-F226-4FDC-A38F-4B475E37843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60B10B-3E27-4580-9528-DC7E625DC7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8259777-d46c-4e0d-b25d-2e4e5ef692e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660E572-F0E9-41C6-A839-CB8CAEFFDA70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AABB3821-1124-4179-AAFD-7779843A6E48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5.xml><?xml version="1.0" encoding="utf-8"?>
<ds:datastoreItem xmlns:ds="http://schemas.openxmlformats.org/officeDocument/2006/customXml" ds:itemID="{D6E95F11-2F08-478A-8D59-4C102F76F7C1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7</vt:i4>
      </vt:variant>
      <vt:variant>
        <vt:lpstr>Intervalos Nomeados</vt:lpstr>
      </vt:variant>
      <vt:variant>
        <vt:i4>8</vt:i4>
      </vt:variant>
    </vt:vector>
  </HeadingPairs>
  <TitlesOfParts>
    <vt:vector size="15" baseType="lpstr">
      <vt:lpstr>Validação</vt:lpstr>
      <vt:lpstr>Ramo_Atividade</vt:lpstr>
      <vt:lpstr>1 - Solicitação</vt:lpstr>
      <vt:lpstr>2 - Partida de Motores</vt:lpstr>
      <vt:lpstr>3 - Resumo Carga Empreendimento</vt:lpstr>
      <vt:lpstr>Tbl_Cabos</vt:lpstr>
      <vt:lpstr>Plan3</vt:lpstr>
      <vt:lpstr>CABEC_CABOS_POR_TIPO_REDE</vt:lpstr>
      <vt:lpstr>CABEC_TIPOS_REDES</vt:lpstr>
      <vt:lpstr>CABOS</vt:lpstr>
      <vt:lpstr>GrupoRamoAtividade</vt:lpstr>
      <vt:lpstr>Municípios</vt:lpstr>
      <vt:lpstr>TblRamosAtividade</vt:lpstr>
      <vt:lpstr>TENSÃO_OBJETIVO</vt:lpstr>
      <vt:lpstr>Tipos_Obra</vt:lpstr>
    </vt:vector>
  </TitlesOfParts>
  <Company>CEMIG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c057204</dc:creator>
  <cp:lastModifiedBy>Cosme Amorim</cp:lastModifiedBy>
  <cp:lastPrinted>2021-10-22T02:32:36Z</cp:lastPrinted>
  <dcterms:created xsi:type="dcterms:W3CDTF">2015-01-07T17:10:47Z</dcterms:created>
  <dcterms:modified xsi:type="dcterms:W3CDTF">2022-02-01T23:58:37Z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">
    <vt:lpwstr>7QETMA5ZRQ4U-289-357</vt:lpwstr>
  </property>
  <property fmtid="{D5CDD505-2E9C-101B-9397-08002B2CF9AE}" pid="3" name="_dlc_DocIdItemGuid">
    <vt:lpwstr>c0471330-6833-4b0b-b37f-f5d9c17b66da</vt:lpwstr>
  </property>
  <property fmtid="{D5CDD505-2E9C-101B-9397-08002B2CF9AE}" pid="4" name="_dlc_DocIdUrl">
    <vt:lpwstr>http://portalcemig2010/pt-br/atendimento/Clientes/_layouts/DocIdRedir.aspx?ID=7QETMA5ZRQ4U-289-357, 7QETMA5ZRQ4U-289-357</vt:lpwstr>
  </property>
</Properties>
</file>